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'list02'!$A$1:$D$63</definedName>
    <definedName name="_xlnm.Print_Area" localSheetId="2">'list03'!$A$1:$D$60</definedName>
  </definedNames>
  <calcPr fullCalcOnLoad="1"/>
</workbook>
</file>

<file path=xl/sharedStrings.xml><?xml version="1.0" encoding="utf-8"?>
<sst xmlns="http://schemas.openxmlformats.org/spreadsheetml/2006/main" count="270" uniqueCount="257">
  <si>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</si>
  <si>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</si>
  <si>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</si>
  <si>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</si>
  <si>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</si>
  <si>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</si>
  <si>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</si>
  <si>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</si>
  <si>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</si>
  <si>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</si>
  <si>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</si>
  <si>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</si>
  <si>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</si>
  <si>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</si>
  <si>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</si>
  <si>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</si>
  <si>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</si>
  <si>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</si>
  <si>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</si>
  <si>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</si>
  <si>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</si>
  <si>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</si>
  <si>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</si>
  <si>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</si>
  <si>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</si>
  <si>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</si>
  <si>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</si>
  <si>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</si>
  <si>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</si>
  <si>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</si>
  <si>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</si>
  <si>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</si>
  <si>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</si>
  <si>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</si>
  <si>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</si>
  <si>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</si>
  <si>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</si>
  <si>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</si>
  <si>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</si>
  <si>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</si>
  <si>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</si>
  <si>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</si>
  <si>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</si>
  <si>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</si>
  <si>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</si>
  <si>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</si>
  <si>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</si>
  <si>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</si>
  <si>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</si>
  <si>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</si>
  <si>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</si>
  <si>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</si>
  <si>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</si>
  <si>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</si>
  <si>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</si>
  <si>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</si>
  <si>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</si>
  <si>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</si>
  <si>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</si>
  <si>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</si>
  <si>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</si>
  <si>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</si>
  <si>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</si>
  <si>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</si>
  <si>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</si>
  <si>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</si>
  <si>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</si>
  <si>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</si>
  <si>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</si>
  <si>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</si>
  <si>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</si>
  <si>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</si>
  <si>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</si>
  <si>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</si>
  <si>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</si>
  <si>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</si>
  <si>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</si>
  <si>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</si>
  <si>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</si>
  <si>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</si>
  <si>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</si>
  <si>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</si>
  <si>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</si>
  <si>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</si>
  <si>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</si>
  <si>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</si>
  <si>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</si>
  <si>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</si>
  <si>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</si>
  <si>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</si>
  <si>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</si>
  <si>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</si>
  <si>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</si>
  <si>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</si>
  <si>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</si>
  <si>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</si>
  <si>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</si>
  <si>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</si>
  <si>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</si>
  <si>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</si>
  <si>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</si>
  <si>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</si>
  <si>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</si>
  <si>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</si>
  <si>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</si>
  <si>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</si>
  <si>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</si>
  <si>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</si>
  <si>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</si>
  <si>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</si>
  <si>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</si>
  <si>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</si>
  <si>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</si>
  <si>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</si>
  <si>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</si>
  <si>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</si>
  <si>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</si>
  <si>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</si>
  <si>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</si>
  <si>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</si>
  <si>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</si>
  <si>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</si>
  <si>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</si>
  <si>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</si>
  <si>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</si>
  <si>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</si>
  <si>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</si>
  <si>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</si>
  <si>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</si>
  <si>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</si>
  <si>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</si>
  <si>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</si>
  <si>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</si>
  <si>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</si>
  <si>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</si>
  <si>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</si>
  <si>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</si>
  <si>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</si>
  <si>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</si>
  <si>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</si>
  <si>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</si>
  <si>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</si>
  <si>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</si>
  <si>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</si>
  <si>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</si>
  <si>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</si>
  <si>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</si>
  <si>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</si>
  <si>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</si>
  <si>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</si>
  <si>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</si>
  <si>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</si>
  <si>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</si>
  <si>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</si>
  <si>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</si>
  <si>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</si>
  <si>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</si>
  <si>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</si>
  <si>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</si>
  <si>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</si>
  <si>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</si>
  <si>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</si>
  <si>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</si>
  <si>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</si>
  <si>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</si>
  <si>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</si>
  <si>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</si>
  <si>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</si>
  <si>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</si>
  <si>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</si>
  <si>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</si>
  <si>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</si>
  <si>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</si>
  <si>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</si>
  <si>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</si>
  <si>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</si>
  <si>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</si>
  <si>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</si>
  <si>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</si>
  <si>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</si>
  <si>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</si>
  <si>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</si>
  <si>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</si>
  <si>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</si>
  <si>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</si>
  <si>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</si>
  <si>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</si>
  <si>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</si>
  <si>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</si>
  <si>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</si>
  <si>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</si>
  <si>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</si>
  <si>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</si>
  <si>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</si>
  <si>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</si>
  <si>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</si>
  <si>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</si>
  <si>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</si>
  <si>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</si>
  <si>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</si>
  <si>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</si>
  <si>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</si>
  <si>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</si>
  <si>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</si>
  <si>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</si>
  <si>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</si>
  <si>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</si>
  <si>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</si>
  <si>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</si>
  <si>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</si>
  <si>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</si>
  <si>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</si>
  <si>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</si>
  <si>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</si>
  <si>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</si>
  <si>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</si>
  <si>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</si>
  <si>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</si>
  <si>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</si>
  <si>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</si>
  <si>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</si>
  <si>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</si>
  <si>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</si>
  <si>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</si>
  <si>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</si>
  <si>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</si>
  <si>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</si>
  <si>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</si>
  <si>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</si>
  <si>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</si>
  <si>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</si>
  <si>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</si>
  <si>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</si>
  <si>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</si>
  <si>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</si>
  <si>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</si>
  <si>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</si>
  <si>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</si>
  <si>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</si>
  <si>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</si>
  <si>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</si>
  <si>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Бухгалтерия баланси №1 -сонли шакл</t>
  </si>
  <si>
    <t>Бухгалтерия баланси №1-сонли шакл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</si>
  <si>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</si>
  <si>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</si>
  <si>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</si>
  <si>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</si>
  <si>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</si>
  <si>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</si>
  <si>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тулов кобил.</t>
  </si>
  <si>
    <t>норма</t>
  </si>
  <si>
    <t>мол.нат.240 сат.</t>
  </si>
  <si>
    <t>факт</t>
  </si>
  <si>
    <t>ликвид.</t>
  </si>
  <si>
    <t>АХМЕДОВ БОБИРЖОН БАХТИЯРОВИЧ</t>
  </si>
  <si>
    <t>АНДИЖОНДОНМАХСУЛОТ  АКЦИЯДОРЛИК ЖАМИЯТИ</t>
  </si>
  <si>
    <t>(манопол таш.ташкари)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</si>
</sst>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72" fontId="7" fillId="35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172" fontId="7" fillId="35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172" fontId="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2" fontId="7" fillId="35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36" borderId="0" xfId="0" applyNumberFormat="1" applyFont="1" applyFill="1" applyAlignment="1">
      <alignment vertical="center"/>
    </xf>
    <xf numFmtId="172" fontId="0" fillId="37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22">
      <selection activeCell="A22" sqref="A22:H22"/>
    </sheetView>
  </sheetViews>
  <sheetFormatPr defaultColWidth="9.140625" defaultRowHeight="12.75"/>
  <cols>
    <col min="1" max="1" width="26.7109375" style="10" customWidth="1"/>
    <col min="2" max="2" width="8.00390625" style="10" customWidth="1"/>
    <col min="3" max="3" width="4.421875" style="10" customWidth="1"/>
    <col min="4" max="4" width="4.140625" style="10" customWidth="1"/>
    <col min="5" max="5" width="7.57421875" style="10" bestFit="1" customWidth="1"/>
    <col min="6" max="6" width="30.57421875" style="10" customWidth="1"/>
    <col min="7" max="7" width="14.57421875" style="10" customWidth="1"/>
    <col min="8" max="8" width="10.140625" style="12" bestFit="1" customWidth="1"/>
    <col min="9" max="16384" width="9.140625" style="10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8" ht="43.5" customHeight="1">
      <c r="A2" s="58" t="s">
        <v>105</v>
      </c>
      <c r="B2" s="58"/>
      <c r="C2" s="58"/>
      <c r="D2" s="58"/>
      <c r="E2" s="58"/>
      <c r="F2" s="58"/>
      <c r="G2" s="58"/>
      <c r="H2" s="58"/>
    </row>
    <row r="3" spans="1:8" ht="12.75">
      <c r="A3" s="59" t="s">
        <v>242</v>
      </c>
      <c r="B3" s="59"/>
      <c r="C3" s="59"/>
      <c r="D3" s="59"/>
      <c r="E3" s="59"/>
      <c r="F3" s="59"/>
      <c r="G3" s="59"/>
      <c r="H3" s="59"/>
    </row>
    <row r="4" spans="1:8" ht="12.75">
      <c r="A4" s="3"/>
      <c r="B4" s="5">
        <v>2019</v>
      </c>
      <c r="C4" s="2" t="s">
        <v>106</v>
      </c>
      <c r="D4" s="5">
        <v>3</v>
      </c>
      <c r="E4" s="61" t="s">
        <v>107</v>
      </c>
      <c r="F4" s="61"/>
      <c r="G4" s="62"/>
      <c r="H4" s="19"/>
    </row>
    <row r="5" spans="1:8" ht="12.75">
      <c r="A5" s="55" t="s">
        <v>117</v>
      </c>
      <c r="B5" s="55"/>
      <c r="C5" s="55"/>
      <c r="D5" s="55"/>
      <c r="E5" s="55"/>
      <c r="F5" s="55"/>
      <c r="G5" s="56"/>
      <c r="H5" s="13" t="s">
        <v>103</v>
      </c>
    </row>
    <row r="6" spans="1:8" ht="12.75">
      <c r="A6" s="60"/>
      <c r="B6" s="60"/>
      <c r="C6" s="60"/>
      <c r="D6" s="60"/>
      <c r="E6" s="60"/>
      <c r="F6" s="60"/>
      <c r="G6" s="60"/>
      <c r="H6" s="60"/>
    </row>
    <row r="7" spans="1:8" ht="12.75">
      <c r="A7" s="4" t="s">
        <v>108</v>
      </c>
      <c r="B7" s="57" t="s">
        <v>255</v>
      </c>
      <c r="C7" s="57"/>
      <c r="D7" s="57"/>
      <c r="E7" s="57"/>
      <c r="F7" s="57"/>
      <c r="G7" s="6" t="s">
        <v>118</v>
      </c>
      <c r="H7" s="14">
        <v>5936226</v>
      </c>
    </row>
    <row r="8" spans="1:8" ht="12.75">
      <c r="A8" s="60"/>
      <c r="B8" s="60"/>
      <c r="C8" s="60"/>
      <c r="D8" s="60"/>
      <c r="E8" s="60"/>
      <c r="F8" s="60"/>
      <c r="G8" s="60"/>
      <c r="H8" s="60"/>
    </row>
    <row r="9" spans="1:8" ht="12.75">
      <c r="A9" s="4" t="s">
        <v>110</v>
      </c>
      <c r="B9" s="57" t="s">
        <v>243</v>
      </c>
      <c r="C9" s="57"/>
      <c r="D9" s="57"/>
      <c r="E9" s="57"/>
      <c r="F9" s="57"/>
      <c r="G9" s="3" t="s">
        <v>119</v>
      </c>
      <c r="H9" s="15">
        <v>19211</v>
      </c>
    </row>
    <row r="10" spans="1:8" ht="12.75">
      <c r="A10" s="60"/>
      <c r="B10" s="60"/>
      <c r="C10" s="60"/>
      <c r="D10" s="60"/>
      <c r="E10" s="60"/>
      <c r="F10" s="60"/>
      <c r="G10" s="60"/>
      <c r="H10" s="60"/>
    </row>
    <row r="11" spans="1:8" ht="12.75">
      <c r="A11" s="4" t="s">
        <v>109</v>
      </c>
      <c r="B11" s="57"/>
      <c r="C11" s="57"/>
      <c r="D11" s="57"/>
      <c r="E11" s="57"/>
      <c r="F11" s="57"/>
      <c r="G11" s="6" t="s">
        <v>120</v>
      </c>
      <c r="H11" s="15">
        <v>1150</v>
      </c>
    </row>
    <row r="12" spans="1:8" ht="12.75">
      <c r="A12" s="60"/>
      <c r="B12" s="60"/>
      <c r="C12" s="60"/>
      <c r="D12" s="60"/>
      <c r="E12" s="60"/>
      <c r="F12" s="60"/>
      <c r="G12" s="60"/>
      <c r="H12" s="60"/>
    </row>
    <row r="13" spans="1:8" ht="12.75">
      <c r="A13" s="4" t="s">
        <v>111</v>
      </c>
      <c r="B13" s="57" t="s">
        <v>244</v>
      </c>
      <c r="C13" s="57"/>
      <c r="D13" s="57"/>
      <c r="E13" s="57"/>
      <c r="F13" s="57"/>
      <c r="G13" s="6" t="s">
        <v>121</v>
      </c>
      <c r="H13" s="15">
        <v>144</v>
      </c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25.5">
      <c r="A15" s="4" t="s">
        <v>112</v>
      </c>
      <c r="B15" s="57" t="s">
        <v>245</v>
      </c>
      <c r="C15" s="57"/>
      <c r="D15" s="57"/>
      <c r="E15" s="57"/>
      <c r="F15" s="57"/>
      <c r="G15" s="6" t="s">
        <v>123</v>
      </c>
      <c r="H15" s="15">
        <v>8114</v>
      </c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1" t="s">
        <v>113</v>
      </c>
      <c r="B17" s="61"/>
      <c r="C17" s="61"/>
      <c r="D17" s="61"/>
      <c r="E17" s="61"/>
      <c r="F17" s="61"/>
      <c r="G17" s="6" t="s">
        <v>122</v>
      </c>
      <c r="H17" s="15">
        <v>200230721</v>
      </c>
    </row>
    <row r="18" spans="1:8" ht="12.75">
      <c r="A18" s="60"/>
      <c r="B18" s="60"/>
      <c r="C18" s="60"/>
      <c r="D18" s="60"/>
      <c r="E18" s="60"/>
      <c r="F18" s="60"/>
      <c r="G18" s="60"/>
      <c r="H18" s="60"/>
    </row>
    <row r="19" spans="1:8" ht="12.75">
      <c r="A19" s="4" t="s">
        <v>115</v>
      </c>
      <c r="B19" s="57" t="s">
        <v>246</v>
      </c>
      <c r="C19" s="57"/>
      <c r="D19" s="57"/>
      <c r="E19" s="57"/>
      <c r="F19" s="57"/>
      <c r="G19" s="6" t="s">
        <v>124</v>
      </c>
      <c r="H19" s="15">
        <v>1703401</v>
      </c>
    </row>
    <row r="20" spans="1:8" ht="12.75">
      <c r="A20" s="60"/>
      <c r="B20" s="60"/>
      <c r="C20" s="60"/>
      <c r="D20" s="60"/>
      <c r="E20" s="60"/>
      <c r="F20" s="60"/>
      <c r="G20" s="60"/>
      <c r="H20" s="60"/>
    </row>
    <row r="21" spans="1:8" ht="25.5">
      <c r="A21" s="4" t="s">
        <v>116</v>
      </c>
      <c r="B21" s="57" t="s">
        <v>247</v>
      </c>
      <c r="C21" s="57"/>
      <c r="D21" s="57"/>
      <c r="E21" s="57"/>
      <c r="F21" s="57"/>
      <c r="G21" s="6" t="s">
        <v>125</v>
      </c>
      <c r="H21" s="16">
        <v>43763</v>
      </c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spans="1:8" ht="25.5">
      <c r="A23" s="61" t="s">
        <v>114</v>
      </c>
      <c r="B23" s="61"/>
      <c r="C23" s="61"/>
      <c r="D23" s="61"/>
      <c r="E23" s="61"/>
      <c r="F23" s="61"/>
      <c r="G23" s="3" t="s">
        <v>126</v>
      </c>
      <c r="H23" s="16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25.5">
      <c r="A25" s="60"/>
      <c r="B25" s="60"/>
      <c r="C25" s="60"/>
      <c r="D25" s="60"/>
      <c r="E25" s="60"/>
      <c r="F25" s="60"/>
      <c r="G25" s="3" t="s">
        <v>127</v>
      </c>
      <c r="H25" s="16"/>
    </row>
    <row r="26" ht="12.75">
      <c r="A26" s="10" t="s">
        <v>104</v>
      </c>
    </row>
  </sheetData>
  <sheetProtection/>
  <mergeCells count="25">
    <mergeCell ref="A25:F25"/>
    <mergeCell ref="B21:F21"/>
    <mergeCell ref="A23:F23"/>
    <mergeCell ref="B19:F19"/>
    <mergeCell ref="A24:H24"/>
    <mergeCell ref="A22:H22"/>
    <mergeCell ref="A20:H20"/>
    <mergeCell ref="A17:F17"/>
    <mergeCell ref="B11:F11"/>
    <mergeCell ref="A16:H16"/>
    <mergeCell ref="A14:H14"/>
    <mergeCell ref="A12:H12"/>
    <mergeCell ref="A10:H10"/>
    <mergeCell ref="B13:F13"/>
    <mergeCell ref="B15:F15"/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96.8515625" style="21" bestFit="1" customWidth="1"/>
    <col min="2" max="2" width="6.00390625" style="21" customWidth="1"/>
    <col min="3" max="3" width="18.00390625" style="21" customWidth="1"/>
    <col min="4" max="4" width="18.28125" style="21" customWidth="1"/>
    <col min="5" max="5" width="16.57421875" style="21" customWidth="1"/>
    <col min="6" max="6" width="16.00390625" style="21" bestFit="1" customWidth="1"/>
    <col min="7" max="7" width="17.28125" style="21" bestFit="1" customWidth="1"/>
    <col min="8" max="16384" width="9.140625" style="21" customWidth="1"/>
  </cols>
  <sheetData>
    <row r="1" spans="1:4" ht="15">
      <c r="A1" s="63" t="s">
        <v>241</v>
      </c>
      <c r="B1" s="63"/>
      <c r="C1" s="63"/>
      <c r="D1" s="63"/>
    </row>
    <row r="2" spans="1:4" ht="45">
      <c r="A2" s="22" t="s">
        <v>128</v>
      </c>
      <c r="B2" s="23" t="s">
        <v>130</v>
      </c>
      <c r="C2" s="23" t="s">
        <v>129</v>
      </c>
      <c r="D2" s="23" t="s">
        <v>132</v>
      </c>
    </row>
    <row r="3" spans="1:4" ht="14.25">
      <c r="A3" s="24">
        <v>1</v>
      </c>
      <c r="B3" s="25">
        <v>2</v>
      </c>
      <c r="C3" s="25">
        <v>3</v>
      </c>
      <c r="D3" s="25">
        <v>4</v>
      </c>
    </row>
    <row r="4" spans="1:4" ht="15">
      <c r="A4" s="22" t="s">
        <v>0</v>
      </c>
      <c r="B4" s="26" t="s">
        <v>103</v>
      </c>
      <c r="C4" s="27"/>
      <c r="D4" s="27"/>
    </row>
    <row r="5" spans="1:4" ht="15">
      <c r="A5" s="22" t="s">
        <v>131</v>
      </c>
      <c r="B5" s="26" t="s">
        <v>103</v>
      </c>
      <c r="C5" s="27"/>
      <c r="D5" s="27"/>
    </row>
    <row r="6" spans="1:4" ht="15">
      <c r="A6" s="22" t="s">
        <v>133</v>
      </c>
      <c r="B6" s="26" t="s">
        <v>103</v>
      </c>
      <c r="C6" s="27"/>
      <c r="D6" s="27"/>
    </row>
    <row r="7" spans="1:4" ht="18" customHeight="1">
      <c r="A7" s="28" t="s">
        <v>134</v>
      </c>
      <c r="B7" s="26" t="s">
        <v>1</v>
      </c>
      <c r="C7" s="29">
        <f>31331636+1120269-224-2695</f>
        <v>32448986</v>
      </c>
      <c r="D7" s="29">
        <v>32884505</v>
      </c>
    </row>
    <row r="8" spans="1:5" ht="18" customHeight="1">
      <c r="A8" s="28" t="s">
        <v>135</v>
      </c>
      <c r="B8" s="26" t="s">
        <v>3</v>
      </c>
      <c r="C8" s="29">
        <f>9987994+442086</f>
        <v>10430080</v>
      </c>
      <c r="D8" s="29">
        <v>11518331</v>
      </c>
      <c r="E8" s="42"/>
    </row>
    <row r="9" spans="1:4" ht="18" customHeight="1">
      <c r="A9" s="28" t="s">
        <v>136</v>
      </c>
      <c r="B9" s="26" t="s">
        <v>4</v>
      </c>
      <c r="C9" s="30">
        <f>C7-C8</f>
        <v>22018906</v>
      </c>
      <c r="D9" s="30">
        <f>D7-D8</f>
        <v>21366174</v>
      </c>
    </row>
    <row r="10" spans="1:4" ht="18" customHeight="1">
      <c r="A10" s="28" t="s">
        <v>137</v>
      </c>
      <c r="B10" s="26" t="s">
        <v>103</v>
      </c>
      <c r="C10" s="31"/>
      <c r="D10" s="31"/>
    </row>
    <row r="11" spans="1:4" ht="18" customHeight="1">
      <c r="A11" s="28" t="s">
        <v>138</v>
      </c>
      <c r="B11" s="26" t="s">
        <v>2</v>
      </c>
      <c r="C11" s="29"/>
      <c r="D11" s="29"/>
    </row>
    <row r="12" spans="1:4" ht="18" customHeight="1">
      <c r="A12" s="28" t="s">
        <v>139</v>
      </c>
      <c r="B12" s="26" t="s">
        <v>5</v>
      </c>
      <c r="C12" s="29"/>
      <c r="D12" s="29"/>
    </row>
    <row r="13" spans="1:4" ht="18" customHeight="1">
      <c r="A13" s="28" t="s">
        <v>140</v>
      </c>
      <c r="B13" s="26" t="s">
        <v>6</v>
      </c>
      <c r="C13" s="30"/>
      <c r="D13" s="30"/>
    </row>
    <row r="14" spans="1:4" ht="18" customHeight="1">
      <c r="A14" s="28" t="s">
        <v>141</v>
      </c>
      <c r="B14" s="32" t="s">
        <v>8</v>
      </c>
      <c r="C14" s="33">
        <f>C15+C16+C17+C18+C19</f>
        <v>11499997</v>
      </c>
      <c r="D14" s="33">
        <f>D15+D16+D17+D18+D19</f>
        <v>11579997</v>
      </c>
    </row>
    <row r="15" spans="1:4" ht="18" customHeight="1">
      <c r="A15" s="28" t="s">
        <v>142</v>
      </c>
      <c r="B15" s="26" t="s">
        <v>7</v>
      </c>
      <c r="C15" s="29">
        <f>20008+591+317947</f>
        <v>338546</v>
      </c>
      <c r="D15" s="29">
        <f>20008+591+317947</f>
        <v>338546</v>
      </c>
    </row>
    <row r="16" spans="1:5" ht="18" customHeight="1">
      <c r="A16" s="28" t="s">
        <v>143</v>
      </c>
      <c r="B16" s="26" t="s">
        <v>9</v>
      </c>
      <c r="C16" s="29">
        <f>239805+10083368+833278</f>
        <v>11156451</v>
      </c>
      <c r="D16" s="29">
        <f>319805+10083368+833278</f>
        <v>11236451</v>
      </c>
      <c r="E16" s="42"/>
    </row>
    <row r="17" spans="1:4" ht="18" customHeight="1">
      <c r="A17" s="28" t="s">
        <v>144</v>
      </c>
      <c r="B17" s="26" t="s">
        <v>10</v>
      </c>
      <c r="C17" s="29"/>
      <c r="D17" s="29"/>
    </row>
    <row r="18" spans="1:4" ht="18" customHeight="1">
      <c r="A18" s="28" t="s">
        <v>145</v>
      </c>
      <c r="B18" s="26" t="s">
        <v>11</v>
      </c>
      <c r="C18" s="29"/>
      <c r="D18" s="29"/>
    </row>
    <row r="19" spans="1:5" ht="18" customHeight="1">
      <c r="A19" s="28" t="s">
        <v>146</v>
      </c>
      <c r="B19" s="26" t="s">
        <v>12</v>
      </c>
      <c r="C19" s="29">
        <v>5000</v>
      </c>
      <c r="D19" s="29">
        <v>5000</v>
      </c>
      <c r="E19" s="42"/>
    </row>
    <row r="20" spans="1:6" ht="18" customHeight="1">
      <c r="A20" s="28" t="s">
        <v>147</v>
      </c>
      <c r="B20" s="26" t="s">
        <v>13</v>
      </c>
      <c r="C20" s="29">
        <f>18658+224</f>
        <v>18882</v>
      </c>
      <c r="D20" s="29">
        <f>18658+224</f>
        <v>18882</v>
      </c>
      <c r="F20" s="42"/>
    </row>
    <row r="21" spans="1:6" ht="18" customHeight="1">
      <c r="A21" s="28" t="s">
        <v>148</v>
      </c>
      <c r="B21" s="26" t="s">
        <v>14</v>
      </c>
      <c r="C21" s="29">
        <f>127298+2695</f>
        <v>129993</v>
      </c>
      <c r="D21" s="29">
        <v>164735</v>
      </c>
      <c r="E21" s="42"/>
      <c r="F21" s="42"/>
    </row>
    <row r="22" spans="1:6" ht="18" customHeight="1">
      <c r="A22" s="28" t="s">
        <v>149</v>
      </c>
      <c r="B22" s="26" t="s">
        <v>15</v>
      </c>
      <c r="C22" s="29">
        <v>5072151</v>
      </c>
      <c r="D22" s="29">
        <v>5072151</v>
      </c>
      <c r="E22" s="42"/>
      <c r="F22" s="42"/>
    </row>
    <row r="23" spans="1:4" ht="18" customHeight="1">
      <c r="A23" s="28" t="s">
        <v>102</v>
      </c>
      <c r="B23" s="26" t="s">
        <v>16</v>
      </c>
      <c r="C23" s="29"/>
      <c r="D23" s="29"/>
    </row>
    <row r="24" spans="1:4" ht="18" customHeight="1">
      <c r="A24" s="28" t="s">
        <v>150</v>
      </c>
      <c r="B24" s="26" t="s">
        <v>17</v>
      </c>
      <c r="C24" s="30">
        <f>C9+C13+C14+C20+C21+C22+C23</f>
        <v>38739929</v>
      </c>
      <c r="D24" s="30">
        <f>D9+D13+D14+D20+D21+D22+D23</f>
        <v>38201939</v>
      </c>
    </row>
    <row r="25" spans="1:4" ht="18" customHeight="1">
      <c r="A25" s="22" t="s">
        <v>151</v>
      </c>
      <c r="B25" s="26" t="s">
        <v>103</v>
      </c>
      <c r="C25" s="34"/>
      <c r="D25" s="34"/>
    </row>
    <row r="26" spans="1:4" ht="18" customHeight="1">
      <c r="A26" s="28" t="s">
        <v>152</v>
      </c>
      <c r="B26" s="26" t="s">
        <v>18</v>
      </c>
      <c r="C26" s="33">
        <f>C27+C28+C29+C30</f>
        <v>69084492</v>
      </c>
      <c r="D26" s="33">
        <f>D27+D28+D29+D30</f>
        <v>187660687</v>
      </c>
    </row>
    <row r="27" spans="1:7" ht="18" customHeight="1">
      <c r="A27" s="28" t="s">
        <v>153</v>
      </c>
      <c r="B27" s="26" t="s">
        <v>19</v>
      </c>
      <c r="C27" s="29">
        <f>60191999+4440671+1366366+2314616</f>
        <v>68313652</v>
      </c>
      <c r="D27" s="29">
        <f>98565298+5064755+3044316+69924963</f>
        <v>176599332</v>
      </c>
      <c r="E27" s="44"/>
      <c r="G27" s="42"/>
    </row>
    <row r="28" spans="1:5" ht="18" customHeight="1">
      <c r="A28" s="28" t="s">
        <v>154</v>
      </c>
      <c r="B28" s="26" t="s">
        <v>20</v>
      </c>
      <c r="C28" s="29"/>
      <c r="D28" s="29"/>
      <c r="E28" s="42"/>
    </row>
    <row r="29" spans="1:5" ht="18" customHeight="1">
      <c r="A29" s="28" t="s">
        <v>155</v>
      </c>
      <c r="B29" s="26" t="s">
        <v>21</v>
      </c>
      <c r="C29" s="29">
        <v>764765</v>
      </c>
      <c r="D29" s="29">
        <v>11055350</v>
      </c>
      <c r="E29" s="42"/>
    </row>
    <row r="30" spans="1:4" ht="18" customHeight="1">
      <c r="A30" s="28" t="s">
        <v>156</v>
      </c>
      <c r="B30" s="26" t="s">
        <v>22</v>
      </c>
      <c r="C30" s="29">
        <v>6075</v>
      </c>
      <c r="D30" s="29">
        <v>6005</v>
      </c>
    </row>
    <row r="31" spans="1:4" ht="18" customHeight="1">
      <c r="A31" s="28" t="s">
        <v>157</v>
      </c>
      <c r="B31" s="26" t="s">
        <v>23</v>
      </c>
      <c r="C31" s="29"/>
      <c r="D31" s="29">
        <v>0</v>
      </c>
    </row>
    <row r="32" spans="1:4" ht="18" customHeight="1">
      <c r="A32" s="28" t="s">
        <v>158</v>
      </c>
      <c r="B32" s="26" t="s">
        <v>24</v>
      </c>
      <c r="C32" s="29"/>
      <c r="D32" s="29"/>
    </row>
    <row r="33" spans="1:6" ht="18" customHeight="1">
      <c r="A33" s="28" t="s">
        <v>159</v>
      </c>
      <c r="B33" s="26" t="s">
        <v>25</v>
      </c>
      <c r="C33" s="30">
        <f>C35+C37+C38+C39+C40+C41+C42+C43+C44</f>
        <v>59381380</v>
      </c>
      <c r="D33" s="30">
        <f>D35+D37+D38+D39+D40+D41+D42+D43+D44</f>
        <v>41110444</v>
      </c>
      <c r="E33" s="42"/>
      <c r="F33" s="42"/>
    </row>
    <row r="34" spans="1:4" ht="18" customHeight="1">
      <c r="A34" s="28" t="s">
        <v>160</v>
      </c>
      <c r="B34" s="26" t="s">
        <v>26</v>
      </c>
      <c r="C34" s="29"/>
      <c r="D34" s="29"/>
    </row>
    <row r="35" spans="1:4" ht="18" customHeight="1">
      <c r="A35" s="28" t="s">
        <v>161</v>
      </c>
      <c r="B35" s="26" t="s">
        <v>27</v>
      </c>
      <c r="C35" s="29">
        <v>800986</v>
      </c>
      <c r="D35" s="29">
        <v>3921170</v>
      </c>
    </row>
    <row r="36" spans="1:4" ht="18" customHeight="1">
      <c r="A36" s="28" t="s">
        <v>162</v>
      </c>
      <c r="B36" s="26" t="s">
        <v>28</v>
      </c>
      <c r="C36" s="29"/>
      <c r="D36" s="29"/>
    </row>
    <row r="37" spans="1:4" ht="18" customHeight="1">
      <c r="A37" s="28" t="s">
        <v>163</v>
      </c>
      <c r="B37" s="26" t="s">
        <v>29</v>
      </c>
      <c r="C37" s="29">
        <v>43581296</v>
      </c>
      <c r="D37" s="29">
        <v>27331740</v>
      </c>
    </row>
    <row r="38" spans="1:6" ht="18" customHeight="1">
      <c r="A38" s="28" t="s">
        <v>164</v>
      </c>
      <c r="B38" s="26" t="s">
        <v>30</v>
      </c>
      <c r="C38" s="29"/>
      <c r="D38" s="29">
        <v>0</v>
      </c>
      <c r="F38" s="42"/>
    </row>
    <row r="39" spans="1:6" ht="18" customHeight="1">
      <c r="A39" s="28" t="s">
        <v>165</v>
      </c>
      <c r="B39" s="26" t="s">
        <v>31</v>
      </c>
      <c r="C39" s="29">
        <v>14643231</v>
      </c>
      <c r="D39" s="29">
        <v>6792059</v>
      </c>
      <c r="E39" s="42"/>
      <c r="F39" s="42"/>
    </row>
    <row r="40" spans="1:6" ht="18" customHeight="1">
      <c r="A40" s="28" t="s">
        <v>166</v>
      </c>
      <c r="B40" s="26" t="s">
        <v>32</v>
      </c>
      <c r="C40" s="29">
        <v>77588</v>
      </c>
      <c r="D40" s="29">
        <v>2777857</v>
      </c>
      <c r="E40" s="42"/>
      <c r="F40" s="42"/>
    </row>
    <row r="41" spans="1:6" ht="18" customHeight="1">
      <c r="A41" s="28" t="s">
        <v>177</v>
      </c>
      <c r="B41" s="26" t="s">
        <v>33</v>
      </c>
      <c r="C41" s="35"/>
      <c r="D41" s="35">
        <v>748</v>
      </c>
      <c r="F41" s="42"/>
    </row>
    <row r="42" spans="1:6" ht="18" customHeight="1">
      <c r="A42" s="28" t="s">
        <v>167</v>
      </c>
      <c r="B42" s="26" t="s">
        <v>34</v>
      </c>
      <c r="C42" s="29">
        <v>25000</v>
      </c>
      <c r="D42" s="29">
        <v>25000</v>
      </c>
      <c r="E42" s="42"/>
      <c r="F42" s="42"/>
    </row>
    <row r="43" spans="1:4" ht="18" customHeight="1">
      <c r="A43" s="28" t="s">
        <v>168</v>
      </c>
      <c r="B43" s="26" t="s">
        <v>35</v>
      </c>
      <c r="C43" s="29">
        <v>253279</v>
      </c>
      <c r="D43" s="29">
        <v>261870</v>
      </c>
    </row>
    <row r="44" spans="1:4" ht="18" customHeight="1">
      <c r="A44" s="28" t="s">
        <v>169</v>
      </c>
      <c r="B44" s="26" t="s">
        <v>36</v>
      </c>
      <c r="C44" s="29"/>
      <c r="D44" s="29"/>
    </row>
    <row r="45" spans="1:4" ht="18" customHeight="1">
      <c r="A45" s="28" t="s">
        <v>170</v>
      </c>
      <c r="B45" s="26" t="s">
        <v>37</v>
      </c>
      <c r="C45" s="30">
        <f>+C46+C47+C48+C49</f>
        <v>4713922</v>
      </c>
      <c r="D45" s="30">
        <f>+D46+D47+D48+D49</f>
        <v>955786</v>
      </c>
    </row>
    <row r="46" spans="1:4" ht="18" customHeight="1">
      <c r="A46" s="28" t="s">
        <v>171</v>
      </c>
      <c r="B46" s="26" t="s">
        <v>38</v>
      </c>
      <c r="C46" s="29"/>
      <c r="D46" s="29">
        <v>0</v>
      </c>
    </row>
    <row r="47" spans="1:4" ht="18" customHeight="1">
      <c r="A47" s="28" t="s">
        <v>172</v>
      </c>
      <c r="B47" s="26" t="s">
        <v>39</v>
      </c>
      <c r="C47" s="29">
        <v>4464823</v>
      </c>
      <c r="D47" s="29">
        <v>405709</v>
      </c>
    </row>
    <row r="48" spans="1:4" ht="18" customHeight="1">
      <c r="A48" s="28" t="s">
        <v>173</v>
      </c>
      <c r="B48" s="26" t="s">
        <v>40</v>
      </c>
      <c r="C48" s="29">
        <v>120923</v>
      </c>
      <c r="D48" s="29"/>
    </row>
    <row r="49" spans="1:4" ht="18" customHeight="1">
      <c r="A49" s="28" t="s">
        <v>174</v>
      </c>
      <c r="B49" s="26" t="s">
        <v>41</v>
      </c>
      <c r="C49" s="29">
        <f>96641+3826+27709</f>
        <v>128176</v>
      </c>
      <c r="D49" s="29">
        <f>504960+3361+41756</f>
        <v>550077</v>
      </c>
    </row>
    <row r="50" spans="1:4" ht="18" customHeight="1">
      <c r="A50" s="28" t="s">
        <v>175</v>
      </c>
      <c r="B50" s="26" t="s">
        <v>42</v>
      </c>
      <c r="C50" s="29"/>
      <c r="D50" s="29"/>
    </row>
    <row r="51" spans="1:4" ht="18" customHeight="1">
      <c r="A51" s="28" t="s">
        <v>176</v>
      </c>
      <c r="B51" s="26" t="s">
        <v>43</v>
      </c>
      <c r="C51" s="29"/>
      <c r="D51" s="29"/>
    </row>
    <row r="52" spans="1:11" ht="18" customHeight="1">
      <c r="A52" s="28" t="s">
        <v>178</v>
      </c>
      <c r="B52" s="26" t="s">
        <v>44</v>
      </c>
      <c r="C52" s="30">
        <f>+C26+C31+C32+C33+C45+C50+C51</f>
        <v>133179794</v>
      </c>
      <c r="D52" s="30">
        <f>+D26+D31+D32+D33+D45+D50+D51</f>
        <v>229726917</v>
      </c>
      <c r="E52" s="36"/>
      <c r="G52" s="21">
        <f>D52/list03!D14</f>
        <v>0.8754538641168835</v>
      </c>
      <c r="H52" s="21" t="s">
        <v>249</v>
      </c>
      <c r="J52" s="21" t="s">
        <v>250</v>
      </c>
      <c r="K52" s="21">
        <v>1.25</v>
      </c>
    </row>
    <row r="53" spans="1:9" ht="18" customHeight="1">
      <c r="A53" s="28" t="s">
        <v>179</v>
      </c>
      <c r="B53" s="26" t="s">
        <v>45</v>
      </c>
      <c r="C53" s="30">
        <f>+C24+C52</f>
        <v>171919723</v>
      </c>
      <c r="D53" s="30">
        <f>+D24+D52</f>
        <v>267928856</v>
      </c>
      <c r="G53" s="21" t="s">
        <v>251</v>
      </c>
      <c r="H53" s="21" t="s">
        <v>252</v>
      </c>
      <c r="I53" s="21" t="s">
        <v>250</v>
      </c>
    </row>
    <row r="54" spans="1:11" ht="18" customHeight="1">
      <c r="A54" s="37" t="s">
        <v>46</v>
      </c>
      <c r="B54" s="26" t="s">
        <v>103</v>
      </c>
      <c r="C54" s="34"/>
      <c r="D54" s="34"/>
      <c r="E54" s="42"/>
      <c r="F54" s="21">
        <f>C53+D53/2</f>
        <v>305884151</v>
      </c>
      <c r="G54" s="52">
        <f>D60</f>
        <v>-19677091</v>
      </c>
      <c r="H54" s="21">
        <f>G54/F54</f>
        <v>-0.06432857320548131</v>
      </c>
      <c r="I54" s="21">
        <v>0.05</v>
      </c>
      <c r="J54" s="21" t="s">
        <v>253</v>
      </c>
      <c r="K54" s="21" t="s">
        <v>256</v>
      </c>
    </row>
    <row r="55" spans="1:6" ht="18" customHeight="1">
      <c r="A55" s="37" t="s">
        <v>180</v>
      </c>
      <c r="B55" s="26" t="s">
        <v>103</v>
      </c>
      <c r="C55" s="34"/>
      <c r="D55" s="34"/>
      <c r="F55" s="42"/>
    </row>
    <row r="56" spans="1:4" ht="18" customHeight="1">
      <c r="A56" s="28" t="s">
        <v>181</v>
      </c>
      <c r="B56" s="26" t="s">
        <v>47</v>
      </c>
      <c r="C56" s="29">
        <v>700000</v>
      </c>
      <c r="D56" s="29">
        <v>700000</v>
      </c>
    </row>
    <row r="57" spans="1:4" ht="18" customHeight="1">
      <c r="A57" s="28" t="s">
        <v>182</v>
      </c>
      <c r="B57" s="26" t="s">
        <v>48</v>
      </c>
      <c r="C57" s="29">
        <v>119533</v>
      </c>
      <c r="D57" s="29">
        <v>119533</v>
      </c>
    </row>
    <row r="58" spans="1:5" ht="18" customHeight="1">
      <c r="A58" s="28" t="s">
        <v>183</v>
      </c>
      <c r="B58" s="26" t="s">
        <v>49</v>
      </c>
      <c r="C58" s="29">
        <f>635160+1120269-442086</f>
        <v>1313343</v>
      </c>
      <c r="D58" s="29">
        <v>1262478</v>
      </c>
      <c r="E58" s="42"/>
    </row>
    <row r="59" spans="1:4" ht="18" customHeight="1">
      <c r="A59" s="28" t="s">
        <v>184</v>
      </c>
      <c r="B59" s="26" t="s">
        <v>50</v>
      </c>
      <c r="C59" s="29"/>
      <c r="D59" s="29"/>
    </row>
    <row r="60" spans="1:6" ht="18" customHeight="1">
      <c r="A60" s="28" t="s">
        <v>185</v>
      </c>
      <c r="B60" s="26" t="s">
        <v>51</v>
      </c>
      <c r="C60" s="29">
        <v>-30039813</v>
      </c>
      <c r="D60" s="29">
        <f>-19819035+141944</f>
        <v>-19677091</v>
      </c>
      <c r="E60" s="42">
        <f>C60-D60</f>
        <v>-10362722</v>
      </c>
      <c r="F60" s="42"/>
    </row>
    <row r="61" spans="1:5" ht="18" customHeight="1">
      <c r="A61" s="28" t="s">
        <v>186</v>
      </c>
      <c r="B61" s="26" t="s">
        <v>52</v>
      </c>
      <c r="C61" s="29">
        <v>18750000</v>
      </c>
      <c r="D61" s="29">
        <v>18750000</v>
      </c>
      <c r="E61" s="42"/>
    </row>
    <row r="62" spans="1:5" ht="18" customHeight="1">
      <c r="A62" s="28" t="s">
        <v>187</v>
      </c>
      <c r="B62" s="26" t="s">
        <v>53</v>
      </c>
      <c r="C62" s="29"/>
      <c r="D62" s="29"/>
      <c r="E62" s="42"/>
    </row>
    <row r="63" spans="1:4" ht="18" customHeight="1">
      <c r="A63" s="28" t="s">
        <v>188</v>
      </c>
      <c r="B63" s="26" t="s">
        <v>54</v>
      </c>
      <c r="C63" s="30">
        <f>C56+C57+C58-C59+C60+C61+C62</f>
        <v>-9156937</v>
      </c>
      <c r="D63" s="30">
        <f>D56+D57+D58-D59+D60+D61+D62</f>
        <v>1154920</v>
      </c>
    </row>
    <row r="77" spans="1:2" ht="14.25">
      <c r="A77" s="38"/>
      <c r="B77" s="39"/>
    </row>
    <row r="78" spans="1:2" ht="14.25">
      <c r="A78" s="40"/>
      <c r="B78" s="39"/>
    </row>
    <row r="79" spans="1:2" ht="14.25">
      <c r="A79" s="40"/>
      <c r="B79" s="39"/>
    </row>
    <row r="80" spans="1:2" ht="14.25">
      <c r="A80" s="40"/>
      <c r="B80" s="39"/>
    </row>
    <row r="81" spans="1:2" ht="14.25">
      <c r="A81" s="40"/>
      <c r="B81" s="39"/>
    </row>
    <row r="82" spans="1:2" ht="14.25">
      <c r="A82" s="40"/>
      <c r="B82" s="39"/>
    </row>
    <row r="83" spans="1:2" ht="14.25">
      <c r="A83" s="40"/>
      <c r="B83" s="39"/>
    </row>
    <row r="84" spans="1:2" ht="14.25">
      <c r="A84" s="40"/>
      <c r="B84" s="39"/>
    </row>
    <row r="85" spans="1:2" ht="14.25">
      <c r="A85" s="40"/>
      <c r="B85" s="39"/>
    </row>
    <row r="86" spans="1:2" ht="14.25">
      <c r="A86" s="40"/>
      <c r="B86" s="39"/>
    </row>
    <row r="87" spans="1:2" ht="14.25">
      <c r="A87" s="40"/>
      <c r="B87" s="39"/>
    </row>
    <row r="88" spans="1:2" ht="14.25">
      <c r="A88" s="40"/>
      <c r="B88" s="39"/>
    </row>
    <row r="89" ht="14.25">
      <c r="B89" s="39"/>
    </row>
    <row r="90" ht="14.25">
      <c r="B90" s="39"/>
    </row>
    <row r="91" ht="14.25">
      <c r="B91" s="39"/>
    </row>
    <row r="92" ht="14.25">
      <c r="B92" s="39"/>
    </row>
    <row r="93" ht="14.25">
      <c r="B93" s="39"/>
    </row>
    <row r="94" ht="14.25">
      <c r="B94" s="39"/>
    </row>
    <row r="95" ht="14.25">
      <c r="B95" s="39"/>
    </row>
    <row r="96" ht="14.25">
      <c r="B96" s="39"/>
    </row>
    <row r="97" ht="14.25">
      <c r="B97" s="39"/>
    </row>
    <row r="98" ht="14.25">
      <c r="B98" s="39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72.57421875" style="10" customWidth="1"/>
    <col min="2" max="2" width="5.28125" style="10" customWidth="1"/>
    <col min="3" max="3" width="16.8515625" style="10" customWidth="1"/>
    <col min="4" max="4" width="16.57421875" style="10" customWidth="1"/>
    <col min="5" max="5" width="15.00390625" style="10" bestFit="1" customWidth="1"/>
    <col min="6" max="6" width="15.57421875" style="10" bestFit="1" customWidth="1"/>
    <col min="7" max="7" width="14.8515625" style="10" customWidth="1"/>
    <col min="8" max="8" width="13.421875" style="10" bestFit="1" customWidth="1"/>
    <col min="9" max="16384" width="9.140625" style="10" customWidth="1"/>
  </cols>
  <sheetData>
    <row r="1" spans="1:4" s="21" customFormat="1" ht="15">
      <c r="A1" s="22" t="s">
        <v>189</v>
      </c>
      <c r="B1" s="26" t="s">
        <v>103</v>
      </c>
      <c r="C1" s="34"/>
      <c r="D1" s="34"/>
    </row>
    <row r="2" spans="1:4" s="21" customFormat="1" ht="28.5" customHeight="1">
      <c r="A2" s="28" t="s">
        <v>190</v>
      </c>
      <c r="B2" s="26" t="s">
        <v>55</v>
      </c>
      <c r="C2" s="33">
        <f>C4+C6+C7+C8+C9+C10+C11+C12+C13</f>
        <v>6605808</v>
      </c>
      <c r="D2" s="33">
        <f>D4+D6+D7+D8+D9+D10+D11+D12+D13</f>
        <v>4365000</v>
      </c>
    </row>
    <row r="3" spans="1:4" s="21" customFormat="1" ht="28.5">
      <c r="A3" s="28" t="s">
        <v>191</v>
      </c>
      <c r="B3" s="26" t="s">
        <v>56</v>
      </c>
      <c r="C3" s="33"/>
      <c r="D3" s="33"/>
    </row>
    <row r="4" spans="1:4" s="21" customFormat="1" ht="14.25">
      <c r="A4" s="28" t="s">
        <v>192</v>
      </c>
      <c r="B4" s="26" t="s">
        <v>57</v>
      </c>
      <c r="C4" s="29"/>
      <c r="D4" s="29"/>
    </row>
    <row r="5" spans="1:4" s="21" customFormat="1" ht="14.25">
      <c r="A5" s="28" t="s">
        <v>193</v>
      </c>
      <c r="B5" s="26" t="s">
        <v>58</v>
      </c>
      <c r="C5" s="29"/>
      <c r="D5" s="29"/>
    </row>
    <row r="6" spans="1:4" s="21" customFormat="1" ht="14.25">
      <c r="A6" s="28" t="s">
        <v>194</v>
      </c>
      <c r="B6" s="26" t="s">
        <v>59</v>
      </c>
      <c r="C6" s="35"/>
      <c r="D6" s="35"/>
    </row>
    <row r="7" spans="1:4" s="21" customFormat="1" ht="14.25">
      <c r="A7" s="28" t="s">
        <v>195</v>
      </c>
      <c r="B7" s="26" t="s">
        <v>60</v>
      </c>
      <c r="C7" s="29"/>
      <c r="D7" s="29"/>
    </row>
    <row r="8" spans="1:4" s="21" customFormat="1" ht="28.5">
      <c r="A8" s="28" t="s">
        <v>196</v>
      </c>
      <c r="B8" s="26" t="s">
        <v>61</v>
      </c>
      <c r="C8" s="35"/>
      <c r="D8" s="35"/>
    </row>
    <row r="9" spans="1:4" s="21" customFormat="1" ht="14.25">
      <c r="A9" s="28" t="s">
        <v>197</v>
      </c>
      <c r="B9" s="26" t="s">
        <v>62</v>
      </c>
      <c r="C9" s="29"/>
      <c r="D9" s="29"/>
    </row>
    <row r="10" spans="1:6" s="21" customFormat="1" ht="14.25">
      <c r="A10" s="28" t="s">
        <v>198</v>
      </c>
      <c r="B10" s="26" t="s">
        <v>63</v>
      </c>
      <c r="C10" s="29"/>
      <c r="D10" s="29"/>
      <c r="F10" s="42"/>
    </row>
    <row r="11" spans="1:5" s="21" customFormat="1" ht="14.25">
      <c r="A11" s="28" t="s">
        <v>199</v>
      </c>
      <c r="B11" s="26" t="s">
        <v>64</v>
      </c>
      <c r="C11" s="29">
        <v>6605808</v>
      </c>
      <c r="D11" s="29">
        <v>4365000</v>
      </c>
      <c r="E11" s="42"/>
    </row>
    <row r="12" spans="1:5" s="21" customFormat="1" ht="14.25">
      <c r="A12" s="28" t="s">
        <v>200</v>
      </c>
      <c r="B12" s="26" t="s">
        <v>65</v>
      </c>
      <c r="C12" s="29"/>
      <c r="D12" s="29"/>
      <c r="E12" s="47"/>
    </row>
    <row r="13" spans="1:5" s="21" customFormat="1" ht="14.25">
      <c r="A13" s="28" t="s">
        <v>201</v>
      </c>
      <c r="B13" s="26" t="s">
        <v>66</v>
      </c>
      <c r="C13" s="29"/>
      <c r="D13" s="29"/>
      <c r="E13" s="42"/>
    </row>
    <row r="14" spans="1:7" ht="42.75">
      <c r="A14" s="28" t="s">
        <v>202</v>
      </c>
      <c r="B14" s="26" t="s">
        <v>67</v>
      </c>
      <c r="C14" s="33">
        <f>+C17+C18+C19+C20+C21+C23+C24+C25+C26+C27+C28+C29+C30+C31+C32+C22</f>
        <v>174470852</v>
      </c>
      <c r="D14" s="33">
        <f>+D17+D18+D19+D20+D21+D23+D24+D25+D26+D27+D28+D29+D30+D31+D32+D22</f>
        <v>262408936</v>
      </c>
      <c r="E14" s="43"/>
      <c r="F14" s="43"/>
      <c r="G14" s="50"/>
    </row>
    <row r="15" spans="1:6" ht="28.5">
      <c r="A15" s="28" t="s">
        <v>203</v>
      </c>
      <c r="B15" s="26" t="s">
        <v>68</v>
      </c>
      <c r="C15" s="33">
        <f>+C17+C19+C21+C23+C24+C25+C26+C27+C28+C32</f>
        <v>48517366</v>
      </c>
      <c r="D15" s="33">
        <f>+D17+D19+D21+D23+D24+D25+D26+D27+D28+D32</f>
        <v>40130537</v>
      </c>
      <c r="E15" s="43"/>
      <c r="F15" s="43"/>
    </row>
    <row r="16" spans="1:4" ht="14.25">
      <c r="A16" s="51" t="s">
        <v>204</v>
      </c>
      <c r="B16" s="26" t="s">
        <v>69</v>
      </c>
      <c r="C16" s="29"/>
      <c r="D16" s="29"/>
    </row>
    <row r="17" spans="1:6" ht="14.25">
      <c r="A17" s="51" t="s">
        <v>205</v>
      </c>
      <c r="B17" s="26" t="s">
        <v>70</v>
      </c>
      <c r="C17" s="29">
        <f>8962015-2</f>
        <v>8962013</v>
      </c>
      <c r="D17" s="29">
        <v>33291170</v>
      </c>
      <c r="E17" s="53"/>
      <c r="F17" s="43"/>
    </row>
    <row r="18" spans="1:5" ht="14.25">
      <c r="A18" s="51" t="s">
        <v>206</v>
      </c>
      <c r="B18" s="26" t="s">
        <v>71</v>
      </c>
      <c r="C18" s="29"/>
      <c r="D18" s="29"/>
      <c r="E18" s="43"/>
    </row>
    <row r="19" spans="1:4" ht="14.25">
      <c r="A19" s="51" t="s">
        <v>207</v>
      </c>
      <c r="B19" s="26" t="s">
        <v>72</v>
      </c>
      <c r="C19" s="29">
        <v>6692162</v>
      </c>
      <c r="D19" s="29">
        <v>3098989</v>
      </c>
    </row>
    <row r="20" spans="1:7" ht="14.25">
      <c r="A20" s="51" t="s">
        <v>208</v>
      </c>
      <c r="B20" s="26" t="s">
        <v>73</v>
      </c>
      <c r="C20" s="29"/>
      <c r="D20" s="29"/>
      <c r="E20" s="43"/>
      <c r="G20" s="43"/>
    </row>
    <row r="21" spans="1:7" ht="28.5">
      <c r="A21" s="51" t="s">
        <v>209</v>
      </c>
      <c r="B21" s="26" t="s">
        <v>74</v>
      </c>
      <c r="C21" s="29"/>
      <c r="D21" s="29"/>
      <c r="E21" s="43"/>
      <c r="F21" s="43"/>
      <c r="G21" s="43"/>
    </row>
    <row r="22" spans="1:8" ht="14.25">
      <c r="A22" s="51" t="s">
        <v>210</v>
      </c>
      <c r="B22" s="26" t="s">
        <v>75</v>
      </c>
      <c r="C22" s="29"/>
      <c r="D22" s="29"/>
      <c r="E22" s="46"/>
      <c r="F22" s="46"/>
      <c r="G22" s="46"/>
      <c r="H22" s="43"/>
    </row>
    <row r="23" spans="1:8" ht="14.25">
      <c r="A23" s="51" t="s">
        <v>211</v>
      </c>
      <c r="B23" s="26" t="s">
        <v>76</v>
      </c>
      <c r="C23" s="29">
        <v>190836</v>
      </c>
      <c r="D23" s="29">
        <v>164532</v>
      </c>
      <c r="E23" s="46"/>
      <c r="F23" s="46"/>
      <c r="G23" s="46"/>
      <c r="H23" s="43"/>
    </row>
    <row r="24" spans="1:7" ht="14.25">
      <c r="A24" s="51" t="s">
        <v>212</v>
      </c>
      <c r="B24" s="26" t="s">
        <v>77</v>
      </c>
      <c r="C24" s="29">
        <v>23404580</v>
      </c>
      <c r="D24" s="29">
        <v>475195</v>
      </c>
      <c r="E24" s="46"/>
      <c r="F24" s="49"/>
      <c r="G24" s="47"/>
    </row>
    <row r="25" spans="1:7" ht="14.25">
      <c r="A25" s="51" t="s">
        <v>213</v>
      </c>
      <c r="B25" s="26" t="s">
        <v>78</v>
      </c>
      <c r="C25" s="29">
        <v>0</v>
      </c>
      <c r="D25" s="29"/>
      <c r="E25" s="48"/>
      <c r="F25" s="46"/>
      <c r="G25" s="47"/>
    </row>
    <row r="26" spans="1:7" ht="14.25">
      <c r="A26" s="51" t="s">
        <v>214</v>
      </c>
      <c r="B26" s="26" t="s">
        <v>79</v>
      </c>
      <c r="C26" s="29">
        <v>8707656</v>
      </c>
      <c r="D26" s="29">
        <v>2121861</v>
      </c>
      <c r="E26" s="46"/>
      <c r="F26" s="46"/>
      <c r="G26" s="47"/>
    </row>
    <row r="27" spans="1:7" ht="14.25">
      <c r="A27" s="51" t="s">
        <v>215</v>
      </c>
      <c r="B27" s="26" t="s">
        <v>80</v>
      </c>
      <c r="C27" s="29">
        <v>168777</v>
      </c>
      <c r="D27" s="29">
        <v>166236</v>
      </c>
      <c r="E27" s="46"/>
      <c r="F27" s="47"/>
      <c r="G27" s="47"/>
    </row>
    <row r="28" spans="1:7" ht="14.25">
      <c r="A28" s="51" t="s">
        <v>216</v>
      </c>
      <c r="B28" s="26" t="s">
        <v>81</v>
      </c>
      <c r="C28" s="29">
        <v>383820</v>
      </c>
      <c r="D28" s="29">
        <v>765864</v>
      </c>
      <c r="E28" s="47"/>
      <c r="F28" s="47"/>
      <c r="G28" s="47"/>
    </row>
    <row r="29" spans="1:7" ht="14.25">
      <c r="A29" s="51" t="s">
        <v>217</v>
      </c>
      <c r="B29" s="26" t="s">
        <v>82</v>
      </c>
      <c r="C29" s="29">
        <f>1221491+124731995-122479490</f>
        <v>3473996</v>
      </c>
      <c r="D29" s="29">
        <f>222278399-218366733</f>
        <v>3911666</v>
      </c>
      <c r="E29" s="47"/>
      <c r="F29" s="49"/>
      <c r="G29" s="47"/>
    </row>
    <row r="30" spans="1:7" ht="14.25">
      <c r="A30" s="51" t="s">
        <v>218</v>
      </c>
      <c r="B30" s="26" t="s">
        <v>83</v>
      </c>
      <c r="C30" s="29">
        <v>122479490</v>
      </c>
      <c r="D30" s="29">
        <v>218366733</v>
      </c>
      <c r="E30" s="46"/>
      <c r="F30" s="47"/>
      <c r="G30" s="47"/>
    </row>
    <row r="31" spans="1:7" ht="14.25">
      <c r="A31" s="51" t="s">
        <v>219</v>
      </c>
      <c r="B31" s="26" t="s">
        <v>84</v>
      </c>
      <c r="C31" s="29"/>
      <c r="D31" s="29"/>
      <c r="E31" s="46"/>
      <c r="F31" s="47"/>
      <c r="G31" s="47"/>
    </row>
    <row r="32" spans="1:7" ht="14.25">
      <c r="A32" s="51" t="s">
        <v>220</v>
      </c>
      <c r="B32" s="26" t="s">
        <v>85</v>
      </c>
      <c r="C32" s="29">
        <v>7522</v>
      </c>
      <c r="D32" s="29">
        <v>46690</v>
      </c>
      <c r="E32" s="46"/>
      <c r="F32" s="47"/>
      <c r="G32" s="47"/>
    </row>
    <row r="33" spans="1:4" ht="14.25">
      <c r="A33" s="51" t="s">
        <v>221</v>
      </c>
      <c r="B33" s="26" t="s">
        <v>86</v>
      </c>
      <c r="C33" s="30">
        <f>C2+C14</f>
        <v>181076660</v>
      </c>
      <c r="D33" s="30">
        <f>D2+D14</f>
        <v>266773936</v>
      </c>
    </row>
    <row r="34" spans="1:4" ht="14.25">
      <c r="A34" s="51" t="s">
        <v>222</v>
      </c>
      <c r="B34" s="26" t="s">
        <v>87</v>
      </c>
      <c r="C34" s="30">
        <f>C33+list02!C63</f>
        <v>171919723</v>
      </c>
      <c r="D34" s="30">
        <f>D33+list02!D63</f>
        <v>267928856</v>
      </c>
    </row>
    <row r="35" spans="3:7" ht="12.75">
      <c r="C35" s="43"/>
      <c r="D35" s="43"/>
      <c r="E35" s="43"/>
      <c r="F35" s="43"/>
      <c r="G35" s="43"/>
    </row>
    <row r="36" ht="12.75">
      <c r="D36" s="43"/>
    </row>
    <row r="37" spans="1:4" ht="19.5" customHeight="1">
      <c r="A37" s="66" t="s">
        <v>223</v>
      </c>
      <c r="B37" s="66"/>
      <c r="C37" s="66"/>
      <c r="D37" s="66"/>
    </row>
    <row r="38" spans="1:4" ht="51">
      <c r="A38" s="17" t="s">
        <v>128</v>
      </c>
      <c r="B38" s="18" t="s">
        <v>130</v>
      </c>
      <c r="C38" s="18" t="s">
        <v>129</v>
      </c>
      <c r="D38" s="18" t="s">
        <v>132</v>
      </c>
    </row>
    <row r="39" spans="1:4" ht="12.75">
      <c r="A39" s="8">
        <v>1</v>
      </c>
      <c r="B39" s="9">
        <v>2</v>
      </c>
      <c r="C39" s="9">
        <v>3</v>
      </c>
      <c r="D39" s="9">
        <v>4</v>
      </c>
    </row>
    <row r="40" spans="1:4" ht="12.75">
      <c r="A40" s="7" t="s">
        <v>224</v>
      </c>
      <c r="B40" s="1" t="s">
        <v>88</v>
      </c>
      <c r="C40" s="11"/>
      <c r="D40" s="11"/>
    </row>
    <row r="41" spans="1:4" ht="12.75">
      <c r="A41" s="7" t="s">
        <v>225</v>
      </c>
      <c r="B41" s="1" t="s">
        <v>89</v>
      </c>
      <c r="C41" s="11"/>
      <c r="D41" s="11"/>
    </row>
    <row r="42" spans="1:4" ht="12.75">
      <c r="A42" s="7" t="s">
        <v>226</v>
      </c>
      <c r="B42" s="1" t="s">
        <v>90</v>
      </c>
      <c r="C42" s="11"/>
      <c r="D42" s="11"/>
    </row>
    <row r="43" spans="1:4" ht="12.75">
      <c r="A43" s="7" t="s">
        <v>227</v>
      </c>
      <c r="B43" s="1" t="s">
        <v>91</v>
      </c>
      <c r="C43" s="11"/>
      <c r="D43" s="11"/>
    </row>
    <row r="44" spans="1:4" ht="12.75">
      <c r="A44" s="7" t="s">
        <v>228</v>
      </c>
      <c r="B44" s="1" t="s">
        <v>92</v>
      </c>
      <c r="C44" s="11"/>
      <c r="D44" s="11"/>
    </row>
    <row r="45" spans="1:4" ht="12.75">
      <c r="A45" s="7" t="s">
        <v>229</v>
      </c>
      <c r="B45" s="1" t="s">
        <v>93</v>
      </c>
      <c r="C45" s="11"/>
      <c r="D45" s="11"/>
    </row>
    <row r="46" spans="1:4" ht="12.75">
      <c r="A46" s="7" t="s">
        <v>230</v>
      </c>
      <c r="B46" s="1" t="s">
        <v>94</v>
      </c>
      <c r="C46" s="11"/>
      <c r="D46" s="11"/>
    </row>
    <row r="47" spans="1:4" ht="12.75">
      <c r="A47" s="7" t="s">
        <v>231</v>
      </c>
      <c r="B47" s="1" t="s">
        <v>95</v>
      </c>
      <c r="C47" s="11"/>
      <c r="D47" s="11"/>
    </row>
    <row r="48" spans="1:4" ht="12.75">
      <c r="A48" s="7" t="s">
        <v>232</v>
      </c>
      <c r="B48" s="1" t="s">
        <v>96</v>
      </c>
      <c r="C48" s="11"/>
      <c r="D48" s="11"/>
    </row>
    <row r="49" spans="1:4" ht="12.75">
      <c r="A49" s="7" t="s">
        <v>233</v>
      </c>
      <c r="B49" s="1" t="s">
        <v>101</v>
      </c>
      <c r="C49" s="11"/>
      <c r="D49" s="11"/>
    </row>
    <row r="50" spans="1:4" ht="12.75">
      <c r="A50" s="7" t="s">
        <v>234</v>
      </c>
      <c r="B50" s="1" t="s">
        <v>97</v>
      </c>
      <c r="C50" s="11"/>
      <c r="D50" s="11"/>
    </row>
    <row r="51" spans="1:4" ht="25.5">
      <c r="A51" s="7" t="s">
        <v>235</v>
      </c>
      <c r="B51" s="1" t="s">
        <v>98</v>
      </c>
      <c r="C51" s="11"/>
      <c r="D51" s="11"/>
    </row>
    <row r="52" spans="1:4" ht="12.75">
      <c r="A52" s="7" t="s">
        <v>236</v>
      </c>
      <c r="B52" s="1" t="s">
        <v>99</v>
      </c>
      <c r="C52" s="11"/>
      <c r="D52" s="11"/>
    </row>
    <row r="53" spans="1:4" ht="12.75">
      <c r="A53" s="7" t="s">
        <v>237</v>
      </c>
      <c r="B53" s="1" t="s">
        <v>100</v>
      </c>
      <c r="C53" s="11"/>
      <c r="D53" s="11"/>
    </row>
    <row r="54" spans="1:4" ht="39.75" customHeight="1">
      <c r="A54" s="61" t="s">
        <v>238</v>
      </c>
      <c r="B54" s="61"/>
      <c r="C54" s="61"/>
      <c r="D54" s="61"/>
    </row>
    <row r="55" spans="1:4" ht="12.75">
      <c r="A55" s="20"/>
      <c r="B55" s="20"/>
      <c r="C55" s="20"/>
      <c r="D55" s="20"/>
    </row>
    <row r="56" spans="1:4" ht="12.75">
      <c r="A56" s="67" t="s">
        <v>239</v>
      </c>
      <c r="B56" s="67"/>
      <c r="C56" s="67"/>
      <c r="D56" s="67"/>
    </row>
    <row r="57" spans="1:10" ht="12.75">
      <c r="A57" s="65" t="s">
        <v>254</v>
      </c>
      <c r="B57" s="65"/>
      <c r="C57" s="65"/>
      <c r="D57" s="65"/>
      <c r="E57" s="45"/>
      <c r="F57" s="45"/>
      <c r="G57" s="45"/>
      <c r="H57" s="45"/>
      <c r="I57" s="45"/>
      <c r="J57" s="45"/>
    </row>
    <row r="58" spans="1:4" ht="12.75">
      <c r="A58" s="41"/>
      <c r="B58" s="41"/>
      <c r="C58" s="41"/>
      <c r="D58" s="41"/>
    </row>
    <row r="59" spans="1:4" ht="12.75">
      <c r="A59" s="64" t="s">
        <v>240</v>
      </c>
      <c r="B59" s="64"/>
      <c r="C59" s="64"/>
      <c r="D59" s="64"/>
    </row>
    <row r="60" spans="1:4" ht="12.75">
      <c r="A60" s="65" t="s">
        <v>248</v>
      </c>
      <c r="B60" s="65"/>
      <c r="C60" s="65"/>
      <c r="D60" s="65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2019-10-25T17:28:54Z</cp:lastPrinted>
  <dcterms:created xsi:type="dcterms:W3CDTF">2008-03-03T23:56:31Z</dcterms:created>
  <dcterms:modified xsi:type="dcterms:W3CDTF">2019-10-28T14:10:01Z</dcterms:modified>
  <cp:category/>
  <cp:version/>
  <cp:contentType/>
  <cp:contentStatus/>
</cp:coreProperties>
</file>