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'list02'!$A$1:$F$39</definedName>
    <definedName name="_xlnm.Print_Area" localSheetId="2">'list03'!$A$1:$D$33</definedName>
  </definedNames>
  <calcPr fullCalcOnLoad="1"/>
</workbook>
</file>

<file path=xl/sharedStrings.xml><?xml version="1.0" encoding="utf-8"?>
<sst xmlns="http://schemas.openxmlformats.org/spreadsheetml/2006/main" count="220" uniqueCount="147">
  <si>
    <t xml:space="preserve"> </t>
  </si>
  <si>
    <t>010</t>
  </si>
  <si>
    <t>x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</si>
  <si>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</si>
  <si>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</si>
  <si>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</si>
  <si>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</si>
  <si>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</si>
  <si>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</si>
  <si>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</si>
  <si>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</si>
  <si>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</si>
  <si>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</si>
  <si>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</si>
  <si>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</si>
  <si>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</si>
  <si>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</si>
  <si>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</si>
  <si>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</si>
  <si>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</si>
  <si>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</si>
  <si>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</si>
  <si>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</si>
  <si>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</si>
  <si>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</si>
  <si>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</si>
  <si>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</si>
  <si>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</si>
  <si>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</si>
  <si>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</si>
  <si>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</si>
  <si>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291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</si>
  <si>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</si>
  <si>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</si>
  <si>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</si>
  <si>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</si>
  <si>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</si>
  <si>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</si>
  <si>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</si>
  <si>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</si>
  <si>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</si>
  <si>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</si>
  <si>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</si>
  <si>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</si>
  <si>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</si>
  <si>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</si>
  <si>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</si>
  <si>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480</t>
  </si>
  <si>
    <t>чораги</t>
  </si>
  <si>
    <t>Мулкчилик шакли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</si>
  <si>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</si>
  <si>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</si>
  <si>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</si>
  <si>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</si>
  <si>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</si>
  <si>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</si>
  <si>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ДБИБТ бўйича</t>
  </si>
  <si>
    <t>СТИР</t>
  </si>
  <si>
    <t>МхОБТ</t>
  </si>
  <si>
    <t>Жўнатилган сана</t>
  </si>
  <si>
    <t xml:space="preserve">Сотиш харажатлари </t>
  </si>
  <si>
    <t>Маъмурий харажатлар</t>
  </si>
  <si>
    <t xml:space="preserve">Бошқа операцион харажатлар </t>
  </si>
  <si>
    <t>Асосий фаолиятнинг бошқа даромадлари</t>
  </si>
  <si>
    <t xml:space="preserve">Дивидендлар шаклидаги даромадлар </t>
  </si>
  <si>
    <t>Фоизлар шаклидаги даромадлар</t>
  </si>
  <si>
    <t>Валюта курси фарқидан даромадлар</t>
  </si>
  <si>
    <t>Молиявий фаолиятнинг бошқа даромадлари</t>
  </si>
  <si>
    <t>Фоизлар шаклидаги харажатлар</t>
  </si>
  <si>
    <t>Валюта курси фарқидан зарарлар</t>
  </si>
  <si>
    <t>Молиявий фаолият бўйича бошқа харажатлар</t>
  </si>
  <si>
    <t>Фавқулоддаги фойда ва зарарлар</t>
  </si>
  <si>
    <t>Кўрсаткичлар номи</t>
  </si>
  <si>
    <t>Ўтган йилнинг шу даврида</t>
  </si>
  <si>
    <t>Ҳисобот даврида</t>
  </si>
  <si>
    <t>МОЛИЯВИЙ НАТИЖАЛАР ТУГРИСИДА ХИСОБОТ - 2-сонли шакл</t>
  </si>
  <si>
    <t>БЮДЖЕТГА ТЎЛОВЛАР ТЎҒРИСИДА МАЪЛУМОТ</t>
  </si>
  <si>
    <t>Жисмоний шахслардан олинадиган даромад солиғи</t>
  </si>
  <si>
    <t>Қўшилган қиймат солиғи</t>
  </si>
  <si>
    <t>Акциз солиғи</t>
  </si>
  <si>
    <t>Ер ости бойликларидан фойдаланганлик учун солиқ</t>
  </si>
  <si>
    <t>Сув ресурсларидан фойдаланганлик учун солиқ</t>
  </si>
  <si>
    <t>Юридик шахсларнинг мол-мулкига солинадиган солиқ</t>
  </si>
  <si>
    <t>Юридик шахслардан олинадиган ер солиғи</t>
  </si>
  <si>
    <t>Ягона солиқ тўлови</t>
  </si>
  <si>
    <t>Ягона ер солиғи</t>
  </si>
  <si>
    <t>Қатъий белгиланган солиқ</t>
  </si>
  <si>
    <t>Республика йўл жамғармасига мажбурий тўловлар</t>
  </si>
  <si>
    <t>Импорт бўйича божхона божи</t>
  </si>
  <si>
    <t>Маҳаллий бюджетга йиғимлар</t>
  </si>
  <si>
    <t xml:space="preserve">Коды </t>
  </si>
  <si>
    <t>йил</t>
  </si>
  <si>
    <t>Корхона, ташкилот</t>
  </si>
  <si>
    <t>Тармоқ</t>
  </si>
  <si>
    <t>Ташкилий-ҳуқуқий шакли</t>
  </si>
  <si>
    <t>Вазирлик, идора ва бошқалар</t>
  </si>
  <si>
    <t>Солиқ тўловчининг идентификацион рақами</t>
  </si>
  <si>
    <t>Ҳудуд</t>
  </si>
  <si>
    <t>қабул қилинган сана</t>
  </si>
  <si>
    <t>Такдим қилиш муддати</t>
  </si>
  <si>
    <t>Сатр коди</t>
  </si>
  <si>
    <t>Даромадлар
(фойда)</t>
  </si>
  <si>
    <t>Харажатлар
(зарарлар)</t>
  </si>
  <si>
    <t>Маҳсулот (товар, иш ва хизмат) ларни сотишдан соф тушум</t>
  </si>
  <si>
    <t>Сотилган маҳсулот (товар, иш ва хизмат) ларнинг таннархи</t>
  </si>
  <si>
    <t>Маҳсулот (товар, иш ва хизмат) ларни сотишнинг ялпи фойдаси (зарари) (сатр.010-020)</t>
  </si>
  <si>
    <t>Давр харажатлари, жами (сатр.050+060+070+080),шу жумладан:</t>
  </si>
  <si>
    <t>Асосий фаолиятнинг фойдаси (зарари) (сатр. 030-040+090)</t>
  </si>
  <si>
    <t>Молиявий фаолиятнинг даромадлари, жами (сатр.120+130+140+150+160), шу жумладан:</t>
  </si>
  <si>
    <t>Молиявий фаолият бўйича харажатлар (сатр.180+190+200+210), шу жумладан:</t>
  </si>
  <si>
    <t>Умумхўжалик фаолиятининг фойдаси (зарари) (сатр.100+110-170)</t>
  </si>
  <si>
    <t>Ҳисобот даврининг соф фойдаси (зарари) (сатр.240-250-260)</t>
  </si>
  <si>
    <t>Ҳисобот даври учун ҳисоб-китоб бўйича тўланади</t>
  </si>
  <si>
    <t>Ҳисобот даври учун ҳисоб-китоб бўйича ҳисоблангандан ҳақиқатда тўлангани</t>
  </si>
  <si>
    <t>шу жумладан:шахсий жамғариб бориладиган пенсия ҳисобварақларига ажратмалар</t>
  </si>
  <si>
    <t>Ободонлаштириш ва ижтимоий инфратузилмани ривожлантириш солиғи</t>
  </si>
  <si>
    <t>Бюджетдан ташқари Пенсия жамғармасига мажбурий тўловлар</t>
  </si>
  <si>
    <t>Бюджетга тўловларнинг кечиктирилганлиги учун молиявий жазолар</t>
  </si>
  <si>
    <t>Жами бюджетга тўловлар суммаси (280 дан 470 сатргача 291 сатрдан ташқари)</t>
  </si>
  <si>
    <t>Ҳисобот даврининг солиқ солинадиган фойдадан келгусида чегириладиган харажатлари</t>
  </si>
  <si>
    <t>Молиявий ижарадан даромадлар</t>
  </si>
  <si>
    <t>Молиявий ижара бўйича фоизлар шаклидаги харажатлар</t>
  </si>
  <si>
    <t>Фойда солиғини тўлагунга қадар фойда (зарар) (сатр.220+/-230)</t>
  </si>
  <si>
    <t>Фойда солиғи</t>
  </si>
  <si>
    <t>Фойдадан бошқа солиқлар ва бошқа мажбурий тўловлар</t>
  </si>
  <si>
    <t>Юридик шахслардан олинадиган фойда солиғи</t>
  </si>
  <si>
    <t>Таълим ва тиббиёт муассасаларини реконструкция қилиш, мукаммал таъмирлаш ва жиҳозлаш жамғармасига мажбурий тўловлар</t>
  </si>
  <si>
    <t>Ўзбекистон Республикаси Молия вазирининг 2002 йил 27 декабрдаги 140-сонли буйруғига 2-сонли илова,
ЎзР АВ томонидан 2003 й. 24 январда рўйхатга олинган N 1209</t>
  </si>
  <si>
    <t>Молиявий натижалар тўгрисида хисобот - 2-сонли шакл</t>
  </si>
  <si>
    <t>450</t>
  </si>
  <si>
    <t>460</t>
  </si>
  <si>
    <t>470</t>
  </si>
  <si>
    <t/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</si>
  <si>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</si>
  <si>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</si>
  <si>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</si>
  <si>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</si>
  <si>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</si>
  <si>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Раҳбар</t>
  </si>
  <si>
    <t>Бош ҳисобчи</t>
  </si>
  <si>
    <t>М.Ў.</t>
  </si>
  <si>
    <r>
      <t xml:space="preserve">Ўлчов бирлиги, </t>
    </r>
    <r>
      <rPr>
        <b/>
        <u val="single"/>
        <sz val="12"/>
        <rFont val="Arial"/>
        <family val="2"/>
      </rPr>
      <t>минг сўм</t>
    </r>
  </si>
  <si>
    <t>АХМЕДОВ БОБИРЖОН БАХТИЯРОВИЧ</t>
  </si>
  <si>
    <t>ДАДАЖОНОВ КОЗИМЖОН</t>
  </si>
  <si>
    <t>АНДИЖОНДОНМАХСУЛОТ  АКЦИЯДОРЛИК ЖАМИЯТИ</t>
  </si>
  <si>
    <t xml:space="preserve">Бошқа солиқлар  </t>
  </si>
  <si>
    <t xml:space="preserve">Ягона ижтимоий тўлов  12%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</si>
</sst>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"/>
    <numFmt numFmtId="174" formatCode="0.0"/>
    <numFmt numFmtId="175" formatCode="#,##0.000"/>
    <numFmt numFmtId="176" formatCode="_-* #,##0_р_._-;\-* #,##0_р_._-;_-* &quot;-&quot;??_р_._-;_-@_-"/>
    <numFmt numFmtId="177" formatCode="_-* #,##0.00_р_._-;\-* #,##0.00_р_._-;_-* &quot;&quot;??_р_._-;_-@_-"/>
    <numFmt numFmtId="178" formatCode="_-* #,##0_р_._-;\-* #,##0_р_._-;_-* &quot;&quot;??_р_._-;_-@_-"/>
    <numFmt numFmtId="179" formatCode="#,##0.000_ ;[Red]\-#,##0.000\ "/>
    <numFmt numFmtId="180" formatCode="#,##0.0_ ;[Red]\-#,##0.0\ "/>
    <numFmt numFmtId="181" formatCode="#,##0.00&quot;р.&quot;"/>
    <numFmt numFmtId="182" formatCode="#,##0_ ;[Red]\-#,##0\ "/>
    <numFmt numFmtId="183" formatCode="0.000"/>
    <numFmt numFmtId="184" formatCode="#,##0.00;[Red]\-#,##0.00"/>
  </numFmts>
  <fonts count="2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2" fontId="6" fillId="6" borderId="11" xfId="0" applyNumberFormat="1" applyFont="1" applyFill="1" applyBorder="1" applyAlignment="1" applyProtection="1">
      <alignment horizontal="righ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72" fontId="6" fillId="6" borderId="12" xfId="0" applyNumberFormat="1" applyFont="1" applyFill="1" applyBorder="1" applyAlignment="1" applyProtection="1">
      <alignment horizontal="right" vertical="center"/>
      <protection locked="0"/>
    </xf>
    <xf numFmtId="172" fontId="6" fillId="6" borderId="10" xfId="0" applyNumberFormat="1" applyFont="1" applyFill="1" applyBorder="1" applyAlignment="1" applyProtection="1">
      <alignment horizontal="right" vertical="center"/>
      <protection locked="0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72" fontId="6" fillId="6" borderId="14" xfId="0" applyNumberFormat="1" applyFont="1" applyFill="1" applyBorder="1" applyAlignment="1" applyProtection="1">
      <alignment horizontal="right" vertical="center"/>
      <protection locked="0"/>
    </xf>
    <xf numFmtId="172" fontId="6" fillId="6" borderId="15" xfId="0" applyNumberFormat="1" applyFont="1" applyFill="1" applyBorder="1" applyAlignment="1" applyProtection="1">
      <alignment horizontal="right" vertical="center"/>
      <protection locked="0"/>
    </xf>
    <xf numFmtId="172" fontId="6" fillId="0" borderId="0" xfId="0" applyNumberFormat="1" applyFont="1" applyFill="1" applyBorder="1" applyAlignment="1" applyProtection="1">
      <alignment/>
      <protection/>
    </xf>
    <xf numFmtId="172" fontId="6" fillId="6" borderId="16" xfId="0" applyNumberFormat="1" applyFont="1" applyFill="1" applyBorder="1" applyAlignment="1" applyProtection="1">
      <alignment horizontal="right" vertical="center"/>
      <protection locked="0"/>
    </xf>
    <xf numFmtId="172" fontId="6" fillId="6" borderId="13" xfId="0" applyNumberFormat="1" applyFont="1" applyFill="1" applyBorder="1" applyAlignment="1" applyProtection="1">
      <alignment horizontal="right" vertical="center"/>
      <protection locked="0"/>
    </xf>
    <xf numFmtId="172" fontId="6" fillId="22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72" fontId="6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6" fillId="22" borderId="13" xfId="0" applyNumberFormat="1" applyFont="1" applyFill="1" applyBorder="1" applyAlignment="1" applyProtection="1">
      <alignment horizontal="right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56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56" applyFont="1" applyAlignment="1">
      <alignment horizontal="right" vertical="center" wrapText="1"/>
      <protection/>
    </xf>
    <xf numFmtId="0" fontId="6" fillId="0" borderId="0" xfId="56" applyFont="1" applyAlignment="1">
      <alignment vertical="center" wrapText="1"/>
      <protection/>
    </xf>
    <xf numFmtId="0" fontId="6" fillId="22" borderId="18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49" fontId="6" fillId="24" borderId="10" xfId="56" applyNumberFormat="1" applyFont="1" applyFill="1" applyBorder="1" applyAlignment="1">
      <alignment horizontal="right" vertical="center" wrapText="1"/>
      <protection/>
    </xf>
    <xf numFmtId="0" fontId="6" fillId="0" borderId="0" xfId="56" applyFont="1" applyBorder="1" applyAlignment="1">
      <alignment horizontal="right" vertical="center" wrapText="1"/>
      <protection/>
    </xf>
    <xf numFmtId="49" fontId="6" fillId="22" borderId="10" xfId="56" applyNumberFormat="1" applyFont="1" applyFill="1" applyBorder="1" applyAlignment="1">
      <alignment horizontal="right" vertical="center" wrapText="1"/>
      <protection/>
    </xf>
    <xf numFmtId="0" fontId="6" fillId="22" borderId="10" xfId="56" applyFont="1" applyFill="1" applyBorder="1" applyAlignment="1">
      <alignment horizontal="right" vertical="center" wrapText="1"/>
      <protection/>
    </xf>
    <xf numFmtId="14" fontId="6" fillId="22" borderId="10" xfId="56" applyNumberFormat="1" applyFont="1" applyFill="1" applyBorder="1" applyAlignment="1">
      <alignment horizontal="right" vertical="center" wrapText="1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/>
      <protection/>
    </xf>
    <xf numFmtId="0" fontId="6" fillId="0" borderId="0" xfId="56" applyFont="1" applyAlignment="1">
      <alignment horizontal="left" vertical="center" wrapText="1"/>
      <protection/>
    </xf>
    <xf numFmtId="0" fontId="6" fillId="22" borderId="18" xfId="56" applyFont="1" applyFill="1" applyBorder="1" applyAlignment="1">
      <alignment horizontal="left" vertical="center" wrapText="1"/>
      <protection/>
    </xf>
    <xf numFmtId="0" fontId="6" fillId="0" borderId="0" xfId="56" applyFont="1" applyAlignment="1">
      <alignment horizontal="right" vertical="center" wrapText="1"/>
      <protection/>
    </xf>
    <xf numFmtId="0" fontId="6" fillId="0" borderId="19" xfId="56" applyFont="1" applyBorder="1" applyAlignment="1">
      <alignment horizontal="right" vertical="center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19" xfId="56" applyFont="1" applyBorder="1" applyAlignment="1">
      <alignment horizontal="right" vertical="center"/>
      <protection/>
    </xf>
    <xf numFmtId="0" fontId="6" fillId="0" borderId="19" xfId="56" applyFont="1" applyBorder="1" applyAlignment="1">
      <alignment horizontal="left" vertical="center" wrapText="1"/>
      <protection/>
    </xf>
    <xf numFmtId="0" fontId="7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2" borderId="18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H23" sqref="H23"/>
    </sheetView>
  </sheetViews>
  <sheetFormatPr defaultColWidth="9.00390625" defaultRowHeight="12.75"/>
  <cols>
    <col min="1" max="1" width="26.875" style="27" customWidth="1"/>
    <col min="2" max="2" width="6.625" style="27" customWidth="1"/>
    <col min="3" max="3" width="4.625" style="27" customWidth="1"/>
    <col min="4" max="4" width="6.00390625" style="27" customWidth="1"/>
    <col min="5" max="5" width="10.625" style="27" customWidth="1"/>
    <col min="6" max="6" width="30.625" style="27" customWidth="1"/>
    <col min="7" max="7" width="13.125" style="27" customWidth="1"/>
    <col min="8" max="8" width="15.125" style="27" customWidth="1"/>
    <col min="9" max="16384" width="9.125" style="27" customWidth="1"/>
  </cols>
  <sheetData>
    <row r="1" spans="1:8" ht="15">
      <c r="A1" s="26"/>
      <c r="B1" s="26"/>
      <c r="C1" s="26"/>
      <c r="D1" s="26"/>
      <c r="E1" s="26"/>
      <c r="F1" s="26"/>
      <c r="G1" s="41"/>
      <c r="H1" s="41"/>
    </row>
    <row r="2" spans="1:8" ht="15">
      <c r="A2" s="43" t="s">
        <v>127</v>
      </c>
      <c r="B2" s="43"/>
      <c r="C2" s="43"/>
      <c r="D2" s="43"/>
      <c r="E2" s="43"/>
      <c r="F2" s="43"/>
      <c r="G2" s="43"/>
      <c r="H2" s="43"/>
    </row>
    <row r="3" spans="1:8" ht="15.75">
      <c r="A3" s="45" t="s">
        <v>128</v>
      </c>
      <c r="B3" s="45"/>
      <c r="C3" s="45"/>
      <c r="D3" s="45"/>
      <c r="E3" s="45"/>
      <c r="F3" s="45"/>
      <c r="G3" s="45"/>
      <c r="H3" s="45"/>
    </row>
    <row r="4" spans="1:8" ht="15">
      <c r="A4" s="46"/>
      <c r="B4" s="46"/>
      <c r="C4" s="46"/>
      <c r="D4" s="46"/>
      <c r="E4" s="46"/>
      <c r="F4" s="46"/>
      <c r="G4" s="46"/>
      <c r="H4" s="46"/>
    </row>
    <row r="5" spans="1:8" ht="30">
      <c r="A5" s="29"/>
      <c r="B5" s="30">
        <v>2021</v>
      </c>
      <c r="C5" s="31" t="s">
        <v>91</v>
      </c>
      <c r="D5" s="30">
        <v>1</v>
      </c>
      <c r="E5" s="41" t="s">
        <v>48</v>
      </c>
      <c r="F5" s="41"/>
      <c r="G5" s="49"/>
      <c r="H5" s="32" t="s">
        <v>90</v>
      </c>
    </row>
    <row r="6" spans="1:8" ht="15">
      <c r="A6" s="47" t="s">
        <v>51</v>
      </c>
      <c r="B6" s="47"/>
      <c r="C6" s="47"/>
      <c r="D6" s="47"/>
      <c r="E6" s="47"/>
      <c r="F6" s="47"/>
      <c r="G6" s="48"/>
      <c r="H6" s="33"/>
    </row>
    <row r="7" spans="1:8" ht="15">
      <c r="A7" s="28" t="s">
        <v>0</v>
      </c>
      <c r="B7" s="28" t="s">
        <v>0</v>
      </c>
      <c r="C7" s="28" t="s">
        <v>0</v>
      </c>
      <c r="D7" s="28" t="s">
        <v>0</v>
      </c>
      <c r="E7" s="28" t="s">
        <v>0</v>
      </c>
      <c r="F7" s="31" t="s">
        <v>0</v>
      </c>
      <c r="G7" s="28" t="s">
        <v>0</v>
      </c>
      <c r="H7" s="34" t="s">
        <v>0</v>
      </c>
    </row>
    <row r="8" spans="1:8" ht="41.25" customHeight="1">
      <c r="A8" s="29" t="s">
        <v>92</v>
      </c>
      <c r="B8" s="42" t="s">
        <v>144</v>
      </c>
      <c r="C8" s="42"/>
      <c r="D8" s="42"/>
      <c r="E8" s="42"/>
      <c r="F8" s="42"/>
      <c r="G8" s="34" t="s">
        <v>52</v>
      </c>
      <c r="H8" s="35">
        <v>5936226</v>
      </c>
    </row>
    <row r="9" spans="1:8" ht="15">
      <c r="A9" s="29"/>
      <c r="B9" s="29"/>
      <c r="C9" s="29"/>
      <c r="D9" s="29"/>
      <c r="E9" s="29"/>
      <c r="F9" s="29" t="s">
        <v>0</v>
      </c>
      <c r="G9" s="28"/>
      <c r="H9" s="34" t="s">
        <v>0</v>
      </c>
    </row>
    <row r="10" spans="1:8" ht="30">
      <c r="A10" s="29" t="s">
        <v>93</v>
      </c>
      <c r="B10" s="42" t="s">
        <v>133</v>
      </c>
      <c r="C10" s="42"/>
      <c r="D10" s="42"/>
      <c r="E10" s="42"/>
      <c r="F10" s="42"/>
      <c r="G10" s="28" t="s">
        <v>53</v>
      </c>
      <c r="H10" s="36">
        <v>19211</v>
      </c>
    </row>
    <row r="11" spans="1:8" ht="15">
      <c r="A11" s="29"/>
      <c r="B11" s="29"/>
      <c r="C11" s="29"/>
      <c r="D11" s="29"/>
      <c r="E11" s="29"/>
      <c r="F11" s="29" t="s">
        <v>0</v>
      </c>
      <c r="G11" s="28"/>
      <c r="H11" s="34" t="s">
        <v>0</v>
      </c>
    </row>
    <row r="12" spans="1:8" ht="30">
      <c r="A12" s="29" t="s">
        <v>94</v>
      </c>
      <c r="B12" s="42"/>
      <c r="C12" s="42"/>
      <c r="D12" s="42"/>
      <c r="E12" s="42"/>
      <c r="F12" s="42"/>
      <c r="G12" s="34" t="s">
        <v>54</v>
      </c>
      <c r="H12" s="36">
        <v>1150</v>
      </c>
    </row>
    <row r="13" spans="1:8" ht="15">
      <c r="A13" s="29"/>
      <c r="B13" s="29"/>
      <c r="C13" s="29"/>
      <c r="D13" s="29"/>
      <c r="E13" s="29"/>
      <c r="F13" s="29" t="s">
        <v>0</v>
      </c>
      <c r="G13" s="28"/>
      <c r="H13" s="34" t="s">
        <v>0</v>
      </c>
    </row>
    <row r="14" spans="1:8" ht="30">
      <c r="A14" s="29" t="s">
        <v>49</v>
      </c>
      <c r="B14" s="42" t="s">
        <v>134</v>
      </c>
      <c r="C14" s="42"/>
      <c r="D14" s="42"/>
      <c r="E14" s="42"/>
      <c r="F14" s="42"/>
      <c r="G14" s="34" t="s">
        <v>55</v>
      </c>
      <c r="H14" s="36">
        <v>144</v>
      </c>
    </row>
    <row r="15" spans="1:8" ht="15">
      <c r="A15" s="29"/>
      <c r="B15" s="29"/>
      <c r="C15" s="29"/>
      <c r="D15" s="29"/>
      <c r="E15" s="29"/>
      <c r="F15" s="29" t="s">
        <v>0</v>
      </c>
      <c r="G15" s="28"/>
      <c r="H15" s="34" t="s">
        <v>0</v>
      </c>
    </row>
    <row r="16" spans="1:8" ht="30">
      <c r="A16" s="29" t="s">
        <v>95</v>
      </c>
      <c r="B16" s="42" t="s">
        <v>135</v>
      </c>
      <c r="C16" s="42"/>
      <c r="D16" s="42"/>
      <c r="E16" s="42"/>
      <c r="F16" s="42"/>
      <c r="G16" s="34" t="s">
        <v>56</v>
      </c>
      <c r="H16" s="36">
        <v>8114</v>
      </c>
    </row>
    <row r="17" spans="1:8" ht="15">
      <c r="A17" s="29"/>
      <c r="B17" s="29"/>
      <c r="C17" s="29"/>
      <c r="D17" s="29"/>
      <c r="E17" s="29"/>
      <c r="F17" s="29" t="s">
        <v>0</v>
      </c>
      <c r="G17" s="28"/>
      <c r="H17" s="34" t="s">
        <v>0</v>
      </c>
    </row>
    <row r="18" spans="1:8" ht="15">
      <c r="A18" s="41" t="s">
        <v>96</v>
      </c>
      <c r="B18" s="41"/>
      <c r="C18" s="41"/>
      <c r="D18" s="41"/>
      <c r="E18" s="41"/>
      <c r="F18" s="41"/>
      <c r="G18" s="34" t="s">
        <v>57</v>
      </c>
      <c r="H18" s="36">
        <v>200230721</v>
      </c>
    </row>
    <row r="19" spans="1:8" ht="15">
      <c r="A19" s="29"/>
      <c r="B19" s="29"/>
      <c r="C19" s="29"/>
      <c r="D19" s="29"/>
      <c r="E19" s="29"/>
      <c r="F19" s="29" t="s">
        <v>0</v>
      </c>
      <c r="G19" s="28"/>
      <c r="H19" s="34" t="s">
        <v>0</v>
      </c>
    </row>
    <row r="20" spans="1:8" ht="15">
      <c r="A20" s="29" t="s">
        <v>97</v>
      </c>
      <c r="B20" s="42" t="s">
        <v>136</v>
      </c>
      <c r="C20" s="42"/>
      <c r="D20" s="42"/>
      <c r="E20" s="42"/>
      <c r="F20" s="42"/>
      <c r="G20" s="34" t="s">
        <v>58</v>
      </c>
      <c r="H20" s="36">
        <v>1703401</v>
      </c>
    </row>
    <row r="21" spans="1:8" ht="15">
      <c r="A21" s="29"/>
      <c r="B21" s="29"/>
      <c r="C21" s="29"/>
      <c r="D21" s="29"/>
      <c r="E21" s="29"/>
      <c r="F21" s="29" t="s">
        <v>0</v>
      </c>
      <c r="G21" s="28"/>
      <c r="H21" s="34"/>
    </row>
    <row r="22" spans="1:8" ht="30">
      <c r="A22" s="29" t="s">
        <v>50</v>
      </c>
      <c r="B22" s="42" t="s">
        <v>137</v>
      </c>
      <c r="C22" s="42"/>
      <c r="D22" s="42"/>
      <c r="E22" s="42"/>
      <c r="F22" s="42"/>
      <c r="G22" s="34" t="s">
        <v>59</v>
      </c>
      <c r="H22" s="37">
        <v>44309</v>
      </c>
    </row>
    <row r="23" spans="1:8" ht="15">
      <c r="A23" s="29"/>
      <c r="B23" s="29"/>
      <c r="C23" s="29"/>
      <c r="D23" s="29"/>
      <c r="E23" s="29"/>
      <c r="F23" s="29" t="s">
        <v>0</v>
      </c>
      <c r="G23" s="28"/>
      <c r="H23" s="34" t="s">
        <v>0</v>
      </c>
    </row>
    <row r="24" spans="1:8" ht="45">
      <c r="A24" s="41" t="s">
        <v>141</v>
      </c>
      <c r="B24" s="41"/>
      <c r="C24" s="41"/>
      <c r="D24" s="41"/>
      <c r="E24" s="41"/>
      <c r="F24" s="41"/>
      <c r="G24" s="28" t="s">
        <v>98</v>
      </c>
      <c r="H24" s="37"/>
    </row>
    <row r="25" spans="1:8" ht="15">
      <c r="A25" s="29"/>
      <c r="B25" s="29"/>
      <c r="C25" s="29"/>
      <c r="D25" s="29"/>
      <c r="E25" s="29"/>
      <c r="F25" s="29"/>
      <c r="G25" s="28" t="s">
        <v>0</v>
      </c>
      <c r="H25" s="34" t="s">
        <v>0</v>
      </c>
    </row>
    <row r="26" spans="1:8" ht="15">
      <c r="A26" s="26"/>
      <c r="B26" s="29"/>
      <c r="C26" s="29"/>
      <c r="D26" s="29"/>
      <c r="E26" s="29"/>
      <c r="F26" s="43" t="s">
        <v>99</v>
      </c>
      <c r="G26" s="44"/>
      <c r="H26" s="37"/>
    </row>
  </sheetData>
  <sheetProtection/>
  <mergeCells count="16">
    <mergeCell ref="G1:H1"/>
    <mergeCell ref="A3:H3"/>
    <mergeCell ref="B14:F14"/>
    <mergeCell ref="B8:F8"/>
    <mergeCell ref="B10:F10"/>
    <mergeCell ref="A2:H2"/>
    <mergeCell ref="A4:H4"/>
    <mergeCell ref="A6:G6"/>
    <mergeCell ref="E5:G5"/>
    <mergeCell ref="A18:F18"/>
    <mergeCell ref="B12:F12"/>
    <mergeCell ref="F26:G26"/>
    <mergeCell ref="B22:F22"/>
    <mergeCell ref="A24:F24"/>
    <mergeCell ref="B20:F20"/>
    <mergeCell ref="B16:F16"/>
  </mergeCells>
  <printOptions horizontalCentered="1"/>
  <pageMargins left="0.72" right="0.1968503937007874" top="0.86" bottom="0.1968503937007874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view="pageBreakPreview" zoomScaleSheetLayoutView="100" zoomScalePageLayoutView="0" workbookViewId="0" topLeftCell="A20">
      <selection activeCell="H14" sqref="H14"/>
    </sheetView>
  </sheetViews>
  <sheetFormatPr defaultColWidth="9.00390625" defaultRowHeight="12.75"/>
  <cols>
    <col min="1" max="1" width="52.375" style="1" bestFit="1" customWidth="1"/>
    <col min="2" max="2" width="5.75390625" style="1" customWidth="1"/>
    <col min="3" max="3" width="18.375" style="1" customWidth="1"/>
    <col min="4" max="4" width="16.125" style="1" customWidth="1"/>
    <col min="5" max="5" width="17.875" style="1" customWidth="1"/>
    <col min="6" max="6" width="18.00390625" style="1" customWidth="1"/>
    <col min="7" max="16384" width="9.125" style="1" customWidth="1"/>
  </cols>
  <sheetData>
    <row r="1" spans="1:6" ht="15">
      <c r="A1" s="19"/>
      <c r="B1" s="19"/>
      <c r="C1" s="19"/>
      <c r="D1" s="19"/>
      <c r="E1" s="19"/>
      <c r="F1" s="19"/>
    </row>
    <row r="2" spans="1:6" ht="15.75">
      <c r="A2" s="53" t="s">
        <v>75</v>
      </c>
      <c r="B2" s="53"/>
      <c r="C2" s="53"/>
      <c r="D2" s="53"/>
      <c r="E2" s="53"/>
      <c r="F2" s="53"/>
    </row>
    <row r="3" spans="1:6" ht="15.75">
      <c r="A3" s="56" t="s">
        <v>72</v>
      </c>
      <c r="B3" s="54" t="s">
        <v>100</v>
      </c>
      <c r="C3" s="56" t="s">
        <v>73</v>
      </c>
      <c r="D3" s="56"/>
      <c r="E3" s="56" t="s">
        <v>74</v>
      </c>
      <c r="F3" s="56"/>
    </row>
    <row r="4" spans="1:6" ht="31.5">
      <c r="A4" s="56"/>
      <c r="B4" s="55"/>
      <c r="C4" s="3" t="s">
        <v>101</v>
      </c>
      <c r="D4" s="3" t="s">
        <v>102</v>
      </c>
      <c r="E4" s="3" t="s">
        <v>101</v>
      </c>
      <c r="F4" s="3" t="s">
        <v>102</v>
      </c>
    </row>
    <row r="5" spans="1:6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ht="30">
      <c r="A6" s="21" t="s">
        <v>103</v>
      </c>
      <c r="B6" s="7" t="s">
        <v>1</v>
      </c>
      <c r="C6" s="15">
        <v>45103273</v>
      </c>
      <c r="D6" s="38" t="s">
        <v>2</v>
      </c>
      <c r="E6" s="15">
        <v>32592388</v>
      </c>
      <c r="F6" s="22" t="s">
        <v>2</v>
      </c>
    </row>
    <row r="7" spans="1:6" ht="30">
      <c r="A7" s="21" t="s">
        <v>104</v>
      </c>
      <c r="B7" s="7" t="s">
        <v>3</v>
      </c>
      <c r="C7" s="38" t="s">
        <v>2</v>
      </c>
      <c r="D7" s="15">
        <v>37171303</v>
      </c>
      <c r="E7" s="22" t="s">
        <v>2</v>
      </c>
      <c r="F7" s="15">
        <v>28524732</v>
      </c>
    </row>
    <row r="8" spans="1:6" ht="45">
      <c r="A8" s="21" t="s">
        <v>105</v>
      </c>
      <c r="B8" s="7" t="s">
        <v>4</v>
      </c>
      <c r="C8" s="23">
        <f>C6-D7</f>
        <v>7931970</v>
      </c>
      <c r="D8" s="23">
        <v>0</v>
      </c>
      <c r="E8" s="23">
        <f>E6-F7</f>
        <v>4067656</v>
      </c>
      <c r="F8" s="23">
        <v>0</v>
      </c>
    </row>
    <row r="9" spans="1:6" ht="30">
      <c r="A9" s="21" t="s">
        <v>106</v>
      </c>
      <c r="B9" s="7" t="s">
        <v>5</v>
      </c>
      <c r="C9" s="38" t="s">
        <v>2</v>
      </c>
      <c r="D9" s="23">
        <f>D10+D11+D12+D13</f>
        <v>3458741</v>
      </c>
      <c r="E9" s="22" t="s">
        <v>2</v>
      </c>
      <c r="F9" s="23">
        <f>F10+F11+F12+F13</f>
        <v>2846392</v>
      </c>
    </row>
    <row r="10" spans="1:6" ht="15.75">
      <c r="A10" s="21" t="s">
        <v>60</v>
      </c>
      <c r="B10" s="7" t="s">
        <v>6</v>
      </c>
      <c r="C10" s="39" t="s">
        <v>2</v>
      </c>
      <c r="D10" s="9">
        <v>162105</v>
      </c>
      <c r="E10" s="24" t="s">
        <v>2</v>
      </c>
      <c r="F10" s="9">
        <v>35761</v>
      </c>
    </row>
    <row r="11" spans="1:6" ht="15.75">
      <c r="A11" s="21" t="s">
        <v>61</v>
      </c>
      <c r="B11" s="7" t="s">
        <v>7</v>
      </c>
      <c r="C11" s="39" t="s">
        <v>2</v>
      </c>
      <c r="D11" s="9">
        <v>575757</v>
      </c>
      <c r="E11" s="24" t="s">
        <v>2</v>
      </c>
      <c r="F11" s="9">
        <v>617464</v>
      </c>
    </row>
    <row r="12" spans="1:6" ht="15.75">
      <c r="A12" s="21" t="s">
        <v>62</v>
      </c>
      <c r="B12" s="7" t="s">
        <v>8</v>
      </c>
      <c r="C12" s="39" t="s">
        <v>2</v>
      </c>
      <c r="D12" s="9">
        <v>2529787</v>
      </c>
      <c r="E12" s="24" t="s">
        <v>2</v>
      </c>
      <c r="F12" s="9">
        <v>1950802</v>
      </c>
    </row>
    <row r="13" spans="1:6" ht="45">
      <c r="A13" s="21" t="s">
        <v>119</v>
      </c>
      <c r="B13" s="7" t="s">
        <v>9</v>
      </c>
      <c r="C13" s="38" t="s">
        <v>2</v>
      </c>
      <c r="D13" s="15">
        <v>191092</v>
      </c>
      <c r="E13" s="38" t="s">
        <v>2</v>
      </c>
      <c r="F13" s="15">
        <v>242365</v>
      </c>
    </row>
    <row r="14" spans="1:6" ht="15.75">
      <c r="A14" s="21" t="s">
        <v>63</v>
      </c>
      <c r="B14" s="7" t="s">
        <v>10</v>
      </c>
      <c r="C14" s="9">
        <f>55023-36341</f>
        <v>18682</v>
      </c>
      <c r="D14" s="39" t="s">
        <v>2</v>
      </c>
      <c r="E14" s="9">
        <v>3494</v>
      </c>
      <c r="F14" s="24" t="s">
        <v>2</v>
      </c>
    </row>
    <row r="15" spans="1:6" ht="30">
      <c r="A15" s="21" t="s">
        <v>107</v>
      </c>
      <c r="B15" s="7" t="s">
        <v>11</v>
      </c>
      <c r="C15" s="23">
        <f>C8-D9+C14</f>
        <v>4491911</v>
      </c>
      <c r="D15" s="23"/>
      <c r="E15" s="23">
        <f>E8-F9+E14</f>
        <v>1224758</v>
      </c>
      <c r="F15" s="23"/>
    </row>
    <row r="16" spans="1:6" ht="30">
      <c r="A16" s="21" t="s">
        <v>108</v>
      </c>
      <c r="B16" s="7" t="s">
        <v>12</v>
      </c>
      <c r="C16" s="23">
        <f>C17+C18+C19+C20+C21</f>
        <v>0</v>
      </c>
      <c r="D16" s="38" t="s">
        <v>2</v>
      </c>
      <c r="E16" s="23">
        <f>E17+E18+E19+E20+E21</f>
        <v>5782</v>
      </c>
      <c r="F16" s="22" t="s">
        <v>2</v>
      </c>
    </row>
    <row r="17" spans="1:6" ht="15.75">
      <c r="A17" s="21" t="s">
        <v>64</v>
      </c>
      <c r="B17" s="7" t="s">
        <v>13</v>
      </c>
      <c r="C17" s="9"/>
      <c r="D17" s="39" t="s">
        <v>2</v>
      </c>
      <c r="E17" s="9"/>
      <c r="F17" s="24" t="s">
        <v>2</v>
      </c>
    </row>
    <row r="18" spans="1:6" ht="15.75">
      <c r="A18" s="21" t="s">
        <v>65</v>
      </c>
      <c r="B18" s="7" t="s">
        <v>14</v>
      </c>
      <c r="C18" s="9"/>
      <c r="D18" s="39" t="s">
        <v>2</v>
      </c>
      <c r="E18" s="9">
        <v>5642</v>
      </c>
      <c r="F18" s="24" t="s">
        <v>2</v>
      </c>
    </row>
    <row r="19" spans="1:6" ht="15.75">
      <c r="A19" s="21" t="s">
        <v>120</v>
      </c>
      <c r="B19" s="7" t="s">
        <v>15</v>
      </c>
      <c r="C19" s="9"/>
      <c r="D19" s="39" t="s">
        <v>2</v>
      </c>
      <c r="E19" s="9"/>
      <c r="F19" s="24" t="s">
        <v>2</v>
      </c>
    </row>
    <row r="20" spans="1:6" ht="15.75">
      <c r="A20" s="21" t="s">
        <v>66</v>
      </c>
      <c r="B20" s="7" t="s">
        <v>16</v>
      </c>
      <c r="C20" s="9"/>
      <c r="D20" s="39" t="s">
        <v>2</v>
      </c>
      <c r="E20" s="9"/>
      <c r="F20" s="24" t="s">
        <v>2</v>
      </c>
    </row>
    <row r="21" spans="1:6" ht="15.75">
      <c r="A21" s="21" t="s">
        <v>67</v>
      </c>
      <c r="B21" s="7" t="s">
        <v>17</v>
      </c>
      <c r="C21" s="9"/>
      <c r="D21" s="39" t="s">
        <v>2</v>
      </c>
      <c r="E21" s="9">
        <v>140</v>
      </c>
      <c r="F21" s="24" t="s">
        <v>2</v>
      </c>
    </row>
    <row r="22" spans="1:6" ht="30">
      <c r="A22" s="21" t="s">
        <v>109</v>
      </c>
      <c r="B22" s="7" t="s">
        <v>18</v>
      </c>
      <c r="C22" s="38" t="s">
        <v>2</v>
      </c>
      <c r="D22" s="23">
        <f>D23+D24+D25+D26</f>
        <v>958123</v>
      </c>
      <c r="E22" s="22" t="s">
        <v>2</v>
      </c>
      <c r="F22" s="23">
        <f>F23+F24+F25+F26</f>
        <v>170911</v>
      </c>
    </row>
    <row r="23" spans="1:6" ht="15.75">
      <c r="A23" s="21" t="s">
        <v>68</v>
      </c>
      <c r="B23" s="7" t="s">
        <v>19</v>
      </c>
      <c r="C23" s="39"/>
      <c r="D23" s="9">
        <v>320269</v>
      </c>
      <c r="E23" s="24"/>
      <c r="F23" s="9">
        <v>107836</v>
      </c>
    </row>
    <row r="24" spans="1:6" ht="30">
      <c r="A24" s="21" t="s">
        <v>121</v>
      </c>
      <c r="B24" s="7" t="s">
        <v>20</v>
      </c>
      <c r="C24" s="38" t="s">
        <v>2</v>
      </c>
      <c r="D24" s="15"/>
      <c r="E24" s="22" t="s">
        <v>2</v>
      </c>
      <c r="F24" s="15"/>
    </row>
    <row r="25" spans="1:6" ht="15.75">
      <c r="A25" s="21" t="s">
        <v>69</v>
      </c>
      <c r="B25" s="7" t="s">
        <v>21</v>
      </c>
      <c r="C25" s="39" t="s">
        <v>2</v>
      </c>
      <c r="D25" s="9"/>
      <c r="E25" s="24" t="s">
        <v>2</v>
      </c>
      <c r="F25" s="9">
        <v>53183</v>
      </c>
    </row>
    <row r="26" spans="1:6" ht="15.75">
      <c r="A26" s="21" t="s">
        <v>70</v>
      </c>
      <c r="B26" s="7" t="s">
        <v>22</v>
      </c>
      <c r="C26" s="39" t="s">
        <v>2</v>
      </c>
      <c r="D26" s="9">
        <v>637854</v>
      </c>
      <c r="E26" s="24" t="s">
        <v>2</v>
      </c>
      <c r="F26" s="9">
        <v>9892</v>
      </c>
    </row>
    <row r="27" spans="1:6" ht="30">
      <c r="A27" s="21" t="s">
        <v>110</v>
      </c>
      <c r="B27" s="7" t="s">
        <v>23</v>
      </c>
      <c r="C27" s="23">
        <f>C15+C16-D22</f>
        <v>3533788</v>
      </c>
      <c r="D27" s="23"/>
      <c r="E27" s="23">
        <f>E15+E16-F22</f>
        <v>1059629</v>
      </c>
      <c r="F27" s="23"/>
    </row>
    <row r="28" spans="1:6" ht="15">
      <c r="A28" s="21" t="s">
        <v>71</v>
      </c>
      <c r="B28" s="7" t="s">
        <v>24</v>
      </c>
      <c r="C28" s="9"/>
      <c r="D28" s="9"/>
      <c r="E28" s="9"/>
      <c r="F28" s="9"/>
    </row>
    <row r="29" spans="1:6" ht="30">
      <c r="A29" s="21" t="s">
        <v>122</v>
      </c>
      <c r="B29" s="7" t="s">
        <v>25</v>
      </c>
      <c r="C29" s="23">
        <f>C27-D28</f>
        <v>3533788</v>
      </c>
      <c r="D29" s="23">
        <f>+D27</f>
        <v>0</v>
      </c>
      <c r="E29" s="23">
        <f>E27-F28</f>
        <v>1059629</v>
      </c>
      <c r="F29" s="23">
        <f>+F27</f>
        <v>0</v>
      </c>
    </row>
    <row r="30" spans="1:6" ht="15.75">
      <c r="A30" s="21" t="s">
        <v>123</v>
      </c>
      <c r="B30" s="7" t="s">
        <v>26</v>
      </c>
      <c r="C30" s="39" t="s">
        <v>2</v>
      </c>
      <c r="D30" s="9">
        <v>655311</v>
      </c>
      <c r="E30" s="24" t="s">
        <v>2</v>
      </c>
      <c r="F30" s="9">
        <v>194567</v>
      </c>
    </row>
    <row r="31" spans="1:6" ht="30">
      <c r="A31" s="21" t="s">
        <v>124</v>
      </c>
      <c r="B31" s="7" t="s">
        <v>27</v>
      </c>
      <c r="C31" s="39" t="s">
        <v>2</v>
      </c>
      <c r="D31" s="9"/>
      <c r="E31" s="24" t="s">
        <v>2</v>
      </c>
      <c r="F31" s="9"/>
    </row>
    <row r="32" spans="1:6" ht="30">
      <c r="A32" s="25" t="s">
        <v>111</v>
      </c>
      <c r="B32" s="7" t="s">
        <v>28</v>
      </c>
      <c r="C32" s="16">
        <f>C29-D30-D31</f>
        <v>2878477</v>
      </c>
      <c r="D32" s="16"/>
      <c r="E32" s="16">
        <f>E29-F30-F31</f>
        <v>865062</v>
      </c>
      <c r="F32" s="16" t="s">
        <v>0</v>
      </c>
    </row>
    <row r="33" spans="2:5" ht="15">
      <c r="B33" s="18"/>
      <c r="C33" s="13"/>
      <c r="D33" s="13"/>
      <c r="E33" s="13"/>
    </row>
    <row r="34" spans="3:5" ht="15">
      <c r="C34" s="13"/>
      <c r="E34" s="13"/>
    </row>
    <row r="35" spans="1:6" ht="15">
      <c r="A35" s="51" t="s">
        <v>138</v>
      </c>
      <c r="B35" s="51"/>
      <c r="C35" s="51"/>
      <c r="D35" s="51"/>
      <c r="E35" s="51"/>
      <c r="F35" s="51"/>
    </row>
    <row r="36" spans="1:6" ht="15">
      <c r="A36" s="52" t="s">
        <v>142</v>
      </c>
      <c r="B36" s="52"/>
      <c r="C36" s="52"/>
      <c r="D36" s="52"/>
      <c r="E36" s="52"/>
      <c r="F36" s="52"/>
    </row>
    <row r="37" spans="1:6" ht="15">
      <c r="A37" s="51" t="s">
        <v>139</v>
      </c>
      <c r="B37" s="51"/>
      <c r="C37" s="51"/>
      <c r="D37" s="51"/>
      <c r="E37" s="51"/>
      <c r="F37" s="51"/>
    </row>
    <row r="38" spans="1:6" ht="15">
      <c r="A38" s="52" t="s">
        <v>143</v>
      </c>
      <c r="B38" s="52"/>
      <c r="C38" s="52"/>
      <c r="D38" s="52"/>
      <c r="E38" s="52"/>
      <c r="F38" s="52"/>
    </row>
    <row r="39" spans="1:6" ht="15">
      <c r="A39" s="50" t="s">
        <v>140</v>
      </c>
      <c r="B39" s="50"/>
      <c r="C39" s="50"/>
      <c r="D39" s="50"/>
      <c r="E39" s="50"/>
      <c r="F39" s="50"/>
    </row>
  </sheetData>
  <sheetProtection/>
  <mergeCells count="10">
    <mergeCell ref="A39:F39"/>
    <mergeCell ref="A35:F35"/>
    <mergeCell ref="A36:F36"/>
    <mergeCell ref="A37:F37"/>
    <mergeCell ref="A38:F38"/>
    <mergeCell ref="A2:F2"/>
    <mergeCell ref="B3:B4"/>
    <mergeCell ref="A3:A4"/>
    <mergeCell ref="C3:D3"/>
    <mergeCell ref="E3:F3"/>
  </mergeCells>
  <printOptions horizontalCentered="1"/>
  <pageMargins left="0.85" right="0.2" top="0.77" bottom="0.23" header="0.5118110236220472" footer="0.2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E21" sqref="E21"/>
    </sheetView>
  </sheetViews>
  <sheetFormatPr defaultColWidth="9.00390625" defaultRowHeight="12.75"/>
  <cols>
    <col min="1" max="1" width="62.625" style="1" customWidth="1"/>
    <col min="2" max="2" width="5.375" style="1" bestFit="1" customWidth="1"/>
    <col min="3" max="3" width="16.125" style="1" customWidth="1"/>
    <col min="4" max="4" width="16.625" style="1" customWidth="1"/>
    <col min="5" max="5" width="16.625" style="1" bestFit="1" customWidth="1"/>
    <col min="6" max="6" width="15.625" style="1" bestFit="1" customWidth="1"/>
    <col min="7" max="7" width="14.125" style="1" bestFit="1" customWidth="1"/>
    <col min="8" max="8" width="15.625" style="1" bestFit="1" customWidth="1"/>
    <col min="9" max="10" width="21.75390625" style="1" customWidth="1"/>
    <col min="11" max="11" width="20.625" style="1" bestFit="1" customWidth="1"/>
    <col min="12" max="12" width="19.25390625" style="1" bestFit="1" customWidth="1"/>
    <col min="13" max="13" width="20.625" style="1" bestFit="1" customWidth="1"/>
    <col min="14" max="16384" width="9.125" style="1" customWidth="1"/>
  </cols>
  <sheetData>
    <row r="1" spans="1:4" ht="15">
      <c r="A1" s="57"/>
      <c r="B1" s="57"/>
      <c r="C1" s="57"/>
      <c r="D1" s="57"/>
    </row>
    <row r="2" spans="1:4" ht="15.75">
      <c r="A2" s="58" t="s">
        <v>76</v>
      </c>
      <c r="B2" s="58"/>
      <c r="C2" s="58"/>
      <c r="D2" s="58"/>
    </row>
    <row r="3" spans="1:4" ht="15">
      <c r="A3" s="59"/>
      <c r="B3" s="59"/>
      <c r="C3" s="59"/>
      <c r="D3" s="59"/>
    </row>
    <row r="4" spans="1:4" ht="126">
      <c r="A4" s="2" t="s">
        <v>72</v>
      </c>
      <c r="B4" s="3" t="s">
        <v>100</v>
      </c>
      <c r="C4" s="3" t="s">
        <v>112</v>
      </c>
      <c r="D4" s="3" t="s">
        <v>113</v>
      </c>
    </row>
    <row r="5" spans="1:5" ht="15">
      <c r="A5" s="4" t="s">
        <v>125</v>
      </c>
      <c r="B5" s="5" t="s">
        <v>29</v>
      </c>
      <c r="C5" s="11">
        <v>194567</v>
      </c>
      <c r="D5" s="6">
        <v>825352</v>
      </c>
      <c r="E5" s="13"/>
    </row>
    <row r="6" spans="1:5" ht="15">
      <c r="A6" s="4" t="s">
        <v>77</v>
      </c>
      <c r="B6" s="7" t="s">
        <v>30</v>
      </c>
      <c r="C6" s="8">
        <v>467380</v>
      </c>
      <c r="D6" s="9">
        <f>331797+3398</f>
        <v>335195</v>
      </c>
      <c r="E6" s="13"/>
    </row>
    <row r="7" spans="1:5" ht="30">
      <c r="A7" s="4" t="s">
        <v>114</v>
      </c>
      <c r="B7" s="10" t="s">
        <v>31</v>
      </c>
      <c r="C7" s="8">
        <v>3895</v>
      </c>
      <c r="D7" s="9">
        <v>3398</v>
      </c>
      <c r="E7" s="13"/>
    </row>
    <row r="8" spans="1:4" ht="30">
      <c r="A8" s="4" t="s">
        <v>115</v>
      </c>
      <c r="B8" s="10" t="s">
        <v>32</v>
      </c>
      <c r="C8" s="11">
        <v>0</v>
      </c>
      <c r="D8" s="9">
        <v>0</v>
      </c>
    </row>
    <row r="9" spans="1:5" ht="15">
      <c r="A9" s="4" t="s">
        <v>78</v>
      </c>
      <c r="B9" s="7" t="s">
        <v>33</v>
      </c>
      <c r="C9" s="12">
        <v>4400928</v>
      </c>
      <c r="D9" s="9">
        <v>2210930</v>
      </c>
      <c r="E9" s="13"/>
    </row>
    <row r="10" spans="1:5" ht="15">
      <c r="A10" s="4" t="s">
        <v>79</v>
      </c>
      <c r="B10" s="7" t="s">
        <v>34</v>
      </c>
      <c r="C10" s="12"/>
      <c r="D10" s="9">
        <v>0</v>
      </c>
      <c r="E10" s="13"/>
    </row>
    <row r="11" spans="1:4" ht="15">
      <c r="A11" s="4" t="s">
        <v>80</v>
      </c>
      <c r="B11" s="7" t="s">
        <v>35</v>
      </c>
      <c r="C11" s="12"/>
      <c r="D11" s="9"/>
    </row>
    <row r="12" spans="1:4" ht="15">
      <c r="A12" s="4" t="s">
        <v>81</v>
      </c>
      <c r="B12" s="7" t="s">
        <v>36</v>
      </c>
      <c r="C12" s="12">
        <v>27579</v>
      </c>
      <c r="D12" s="9">
        <f>10777+2269+8821+2310+3645</f>
        <v>27822</v>
      </c>
    </row>
    <row r="13" spans="1:5" ht="15">
      <c r="A13" s="4" t="s">
        <v>82</v>
      </c>
      <c r="B13" s="7" t="s">
        <v>37</v>
      </c>
      <c r="C13" s="12">
        <v>58337</v>
      </c>
      <c r="D13" s="9">
        <f>48143+27431+4326+5040+4965</f>
        <v>89905</v>
      </c>
      <c r="E13" s="13"/>
    </row>
    <row r="14" spans="1:4" ht="15">
      <c r="A14" s="4" t="s">
        <v>83</v>
      </c>
      <c r="B14" s="7" t="s">
        <v>38</v>
      </c>
      <c r="C14" s="12">
        <v>156538</v>
      </c>
      <c r="D14" s="9">
        <f>47252+214+33780+21764+13080+19911</f>
        <v>136001</v>
      </c>
    </row>
    <row r="15" spans="1:4" ht="15">
      <c r="A15" s="4" t="s">
        <v>84</v>
      </c>
      <c r="B15" s="7" t="s">
        <v>39</v>
      </c>
      <c r="C15" s="12"/>
      <c r="D15" s="9"/>
    </row>
    <row r="16" spans="1:4" ht="15">
      <c r="A16" s="4" t="s">
        <v>85</v>
      </c>
      <c r="B16" s="7" t="s">
        <v>40</v>
      </c>
      <c r="C16" s="12"/>
      <c r="D16" s="9"/>
    </row>
    <row r="17" spans="1:4" ht="15">
      <c r="A17" s="4" t="s">
        <v>86</v>
      </c>
      <c r="B17" s="7" t="s">
        <v>41</v>
      </c>
      <c r="C17" s="12"/>
      <c r="D17" s="9"/>
    </row>
    <row r="18" spans="1:4" ht="15">
      <c r="A18" s="4" t="s">
        <v>145</v>
      </c>
      <c r="B18" s="7" t="s">
        <v>42</v>
      </c>
      <c r="C18" s="9">
        <v>638</v>
      </c>
      <c r="D18" s="9">
        <v>0</v>
      </c>
    </row>
    <row r="19" spans="1:4" ht="15">
      <c r="A19" s="4" t="s">
        <v>87</v>
      </c>
      <c r="B19" s="10" t="s">
        <v>43</v>
      </c>
      <c r="C19" s="9"/>
      <c r="D19" s="9">
        <v>0</v>
      </c>
    </row>
    <row r="20" spans="1:4" ht="30">
      <c r="A20" s="4" t="s">
        <v>116</v>
      </c>
      <c r="B20" s="10" t="s">
        <v>44</v>
      </c>
      <c r="C20" s="14"/>
      <c r="D20" s="15">
        <v>646</v>
      </c>
    </row>
    <row r="21" spans="1:4" ht="45">
      <c r="A21" s="4" t="s">
        <v>126</v>
      </c>
      <c r="B21" s="10" t="s">
        <v>45</v>
      </c>
      <c r="C21" s="11"/>
      <c r="D21" s="9">
        <v>0</v>
      </c>
    </row>
    <row r="22" spans="1:5" ht="15.75">
      <c r="A22" s="4" t="s">
        <v>146</v>
      </c>
      <c r="B22" s="7" t="s">
        <v>46</v>
      </c>
      <c r="C22" s="8">
        <v>467632</v>
      </c>
      <c r="D22" s="9">
        <v>255000</v>
      </c>
      <c r="E22" s="40"/>
    </row>
    <row r="23" spans="1:4" ht="15">
      <c r="A23" s="4" t="s">
        <v>88</v>
      </c>
      <c r="B23" s="7" t="s">
        <v>129</v>
      </c>
      <c r="C23" s="8"/>
      <c r="D23" s="9"/>
    </row>
    <row r="24" spans="1:4" ht="15">
      <c r="A24" s="4" t="s">
        <v>89</v>
      </c>
      <c r="B24" s="7" t="s">
        <v>130</v>
      </c>
      <c r="C24" s="8"/>
      <c r="D24" s="9"/>
    </row>
    <row r="25" spans="1:4" ht="30">
      <c r="A25" s="4" t="s">
        <v>117</v>
      </c>
      <c r="B25" s="10" t="s">
        <v>131</v>
      </c>
      <c r="C25" s="9"/>
      <c r="D25" s="9"/>
    </row>
    <row r="26" spans="1:6" ht="30">
      <c r="A26" s="4" t="s">
        <v>118</v>
      </c>
      <c r="B26" s="7" t="s">
        <v>47</v>
      </c>
      <c r="C26" s="16">
        <f>SUM(C5:C25)-C7</f>
        <v>5773599</v>
      </c>
      <c r="D26" s="16">
        <f>SUM(D5:D25)-D7</f>
        <v>3880851</v>
      </c>
      <c r="E26" s="13"/>
      <c r="F26" s="13"/>
    </row>
    <row r="27" spans="1:4" ht="15">
      <c r="A27" s="17"/>
      <c r="B27" s="18" t="s">
        <v>132</v>
      </c>
      <c r="C27" s="20"/>
      <c r="D27" s="20">
        <f>D26-C26</f>
        <v>-1892748</v>
      </c>
    </row>
    <row r="28" spans="4:6" ht="15">
      <c r="D28" s="13"/>
      <c r="E28" s="13"/>
      <c r="F28" s="13"/>
    </row>
    <row r="29" spans="1:5" ht="15">
      <c r="A29" s="51" t="s">
        <v>138</v>
      </c>
      <c r="B29" s="51"/>
      <c r="C29" s="51"/>
      <c r="D29" s="51"/>
      <c r="E29" s="13"/>
    </row>
    <row r="30" spans="1:4" ht="15">
      <c r="A30" s="52" t="s">
        <v>142</v>
      </c>
      <c r="B30" s="52"/>
      <c r="C30" s="52"/>
      <c r="D30" s="52"/>
    </row>
    <row r="31" spans="1:4" ht="15">
      <c r="A31" s="51" t="s">
        <v>139</v>
      </c>
      <c r="B31" s="51"/>
      <c r="C31" s="51"/>
      <c r="D31" s="51"/>
    </row>
    <row r="32" spans="1:4" ht="15">
      <c r="A32" s="52" t="s">
        <v>143</v>
      </c>
      <c r="B32" s="52"/>
      <c r="C32" s="52"/>
      <c r="D32" s="52"/>
    </row>
    <row r="33" spans="1:4" ht="15">
      <c r="A33" s="50" t="s">
        <v>140</v>
      </c>
      <c r="B33" s="50"/>
      <c r="C33" s="50"/>
      <c r="D33" s="50"/>
    </row>
  </sheetData>
  <sheetProtection/>
  <mergeCells count="8">
    <mergeCell ref="A1:D1"/>
    <mergeCell ref="A29:D29"/>
    <mergeCell ref="A33:D33"/>
    <mergeCell ref="A30:D30"/>
    <mergeCell ref="A31:D31"/>
    <mergeCell ref="A32:D32"/>
    <mergeCell ref="A2:D2"/>
    <mergeCell ref="A3:D3"/>
  </mergeCells>
  <printOptions horizontalCentered="1"/>
  <pageMargins left="0.87" right="0.2" top="0.84" bottom="0.32" header="0.5118110236220472" footer="0.2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</dc:creator>
  <cp:keywords/>
  <dc:description/>
  <cp:lastModifiedBy>AdminRYU</cp:lastModifiedBy>
  <cp:lastPrinted>2021-04-23T05:48:02Z</cp:lastPrinted>
  <dcterms:created xsi:type="dcterms:W3CDTF">2008-03-14T09:45:27Z</dcterms:created>
  <dcterms:modified xsi:type="dcterms:W3CDTF">2021-04-26T05:36:24Z</dcterms:modified>
  <cp:category/>
  <cp:version/>
  <cp:contentType/>
  <cp:contentStatus/>
</cp:coreProperties>
</file>