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<sst xmlns="http://schemas.openxmlformats.org/spreadsheetml/2006/main" count="219" uniqueCount="147">
  <si>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</si>
  <si>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</si>
  <si>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</si>
  <si>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</si>
  <si>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</si>
  <si>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</si>
  <si>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</si>
  <si>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</si>
  <si>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</si>
  <si>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</si>
  <si>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</si>
  <si>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</si>
  <si>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</si>
  <si>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</si>
  <si>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</si>
  <si>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</si>
  <si>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</si>
  <si>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</si>
  <si>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</si>
  <si>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</si>
  <si>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</si>
  <si>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</si>
  <si>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</si>
  <si>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</si>
  <si>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</si>
  <si>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</si>
  <si>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</si>
  <si>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</si>
  <si>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</si>
  <si>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</si>
  <si>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</si>
  <si>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</si>
  <si>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</si>
  <si>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</si>
  <si>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</si>
  <si>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</si>
  <si>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</si>
  <si>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</si>
  <si>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</si>
  <si>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</si>
  <si>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</si>
  <si>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</si>
  <si>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</si>
  <si>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</si>
  <si>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</si>
  <si>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</si>
  <si>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</si>
  <si>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</si>
  <si>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</si>
  <si>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</si>
  <si>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</si>
  <si>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</si>
  <si>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</si>
  <si>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</si>
  <si>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</si>
  <si>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</si>
  <si>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</si>
  <si>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</si>
  <si>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</si>
  <si>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</si>
  <si>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</si>
  <si>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</si>
  <si>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</si>
  <si>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</si>
  <si>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</si>
  <si>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</si>
  <si>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</si>
  <si>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</si>
  <si>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</si>
  <si>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</si>
  <si>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</si>
  <si>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</si>
  <si>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</si>
  <si>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</si>
  <si>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</si>
  <si>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</si>
  <si>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</si>
  <si>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</si>
  <si>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</si>
  <si>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</si>
  <si>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</si>
  <si>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</si>
  <si>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</si>
  <si>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</si>
  <si>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</si>
  <si>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</si>
  <si>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</si>
  <si>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</si>
  <si>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Республика йўл жамғармасига мажбурий тўловлар</t>
  </si>
  <si>
    <t>Импорт бўйича божхона божи</t>
  </si>
  <si>
    <t>Ягона ижтимоий тўлов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</si>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</sst>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00"/>
    <numFmt numFmtId="168" formatCode="_-* #,##0_р_._-;\-* #,##0_р_._-;_-* &quot;-&quot;??_р_._-;_-@_-"/>
    <numFmt numFmtId="169" formatCode="_-* #,##0.00_р_._-;\-* #,##0.00_р_._-;_-* &quot;&quot;??_р_._-;_-@_-"/>
    <numFmt numFmtId="170" formatCode="_-* #,##0_р_._-;\-* #,##0_р_._-;_-* &quot;&quot;??_р_._-;_-@_-"/>
    <numFmt numFmtId="171" formatCode="#,##0.000_ ;[Red]\-#,##0.000\ "/>
    <numFmt numFmtId="172" formatCode="#,##0.0_ ;[Red]\-#,##0.0\ "/>
    <numFmt numFmtId="173" formatCode="#,##0.00&quot;р.&quot;"/>
    <numFmt numFmtId="174" formatCode="#,##0_ ;[Red]\-#,##0\ "/>
    <numFmt numFmtId="175" formatCode="0.000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64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6" borderId="12" xfId="0" applyNumberFormat="1" applyFont="1" applyFill="1" applyBorder="1" applyAlignment="1" applyProtection="1">
      <alignment horizontal="right" vertical="center"/>
      <protection locked="0"/>
    </xf>
    <xf numFmtId="164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6" borderId="14" xfId="0" applyNumberFormat="1" applyFont="1" applyFill="1" applyBorder="1" applyAlignment="1" applyProtection="1">
      <alignment horizontal="right" vertical="center"/>
      <protection locked="0"/>
    </xf>
    <xf numFmtId="164" fontId="6" fillId="6" borderId="15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/>
      <protection/>
    </xf>
    <xf numFmtId="164" fontId="6" fillId="6" borderId="16" xfId="0" applyNumberFormat="1" applyFont="1" applyFill="1" applyBorder="1" applyAlignment="1" applyProtection="1">
      <alignment horizontal="right" vertical="center"/>
      <protection locked="0"/>
    </xf>
    <xf numFmtId="164" fontId="6" fillId="6" borderId="13" xfId="0" applyNumberFormat="1" applyFont="1" applyFill="1" applyBorder="1" applyAlignment="1" applyProtection="1">
      <alignment horizontal="right" vertical="center"/>
      <protection locked="0"/>
    </xf>
    <xf numFmtId="164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164" fontId="6" fillId="22" borderId="13" xfId="0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3" applyFont="1" applyAlignment="1">
      <alignment horizontal="right" vertical="center" wrapText="1"/>
      <protection/>
    </xf>
    <xf numFmtId="0" fontId="6" fillId="0" borderId="0" xfId="53" applyFont="1" applyAlignment="1">
      <alignment vertical="center" wrapText="1"/>
      <protection/>
    </xf>
    <xf numFmtId="0" fontId="6" fillId="22" borderId="18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49" fontId="6" fillId="24" borderId="10" xfId="53" applyNumberFormat="1" applyFont="1" applyFill="1" applyBorder="1" applyAlignment="1">
      <alignment horizontal="right" vertical="center" wrapText="1"/>
      <protection/>
    </xf>
    <xf numFmtId="0" fontId="6" fillId="0" borderId="0" xfId="53" applyFont="1" applyBorder="1" applyAlignment="1">
      <alignment horizontal="right" vertical="center" wrapText="1"/>
      <protection/>
    </xf>
    <xf numFmtId="49" fontId="6" fillId="22" borderId="10" xfId="53" applyNumberFormat="1" applyFont="1" applyFill="1" applyBorder="1" applyAlignment="1">
      <alignment horizontal="right" vertical="center" wrapText="1"/>
      <protection/>
    </xf>
    <xf numFmtId="0" fontId="6" fillId="22" borderId="10" xfId="53" applyFont="1" applyFill="1" applyBorder="1" applyAlignment="1">
      <alignment horizontal="right" vertical="center" wrapText="1"/>
      <protection/>
    </xf>
    <xf numFmtId="14" fontId="6" fillId="22" borderId="10" xfId="53" applyNumberFormat="1" applyFont="1" applyFill="1" applyBorder="1" applyAlignment="1">
      <alignment horizontal="right" vertical="center" wrapText="1"/>
      <protection/>
    </xf>
    <xf numFmtId="174" fontId="6" fillId="6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horizontal="left" vertical="center" wrapText="1"/>
      <protection/>
    </xf>
    <xf numFmtId="0" fontId="6" fillId="22" borderId="18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right" vertical="center" wrapText="1"/>
      <protection/>
    </xf>
    <xf numFmtId="0" fontId="6" fillId="0" borderId="19" xfId="53" applyFont="1" applyBorder="1" applyAlignment="1">
      <alignment horizontal="right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right" vertical="center"/>
      <protection/>
    </xf>
    <xf numFmtId="0" fontId="6" fillId="0" borderId="19" xfId="53" applyFont="1" applyBorder="1" applyAlignment="1">
      <alignment horizontal="right" vertical="center"/>
      <protection/>
    </xf>
    <xf numFmtId="0" fontId="6" fillId="0" borderId="19" xfId="53" applyFont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3">
      <selection activeCell="H22" sqref="H22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39"/>
      <c r="H1" s="39"/>
    </row>
    <row r="2" spans="1:8" ht="15">
      <c r="A2" s="41" t="s">
        <v>129</v>
      </c>
      <c r="B2" s="41"/>
      <c r="C2" s="41"/>
      <c r="D2" s="41"/>
      <c r="E2" s="41"/>
      <c r="F2" s="41"/>
      <c r="G2" s="41"/>
      <c r="H2" s="41"/>
    </row>
    <row r="3" spans="1:8" ht="15.75">
      <c r="A3" s="43" t="s">
        <v>130</v>
      </c>
      <c r="B3" s="43"/>
      <c r="C3" s="43"/>
      <c r="D3" s="43"/>
      <c r="E3" s="43"/>
      <c r="F3" s="43"/>
      <c r="G3" s="43"/>
      <c r="H3" s="43"/>
    </row>
    <row r="4" spans="1:8" ht="15">
      <c r="A4" s="44"/>
      <c r="B4" s="44"/>
      <c r="C4" s="44"/>
      <c r="D4" s="44"/>
      <c r="E4" s="44"/>
      <c r="F4" s="44"/>
      <c r="G4" s="44"/>
      <c r="H4" s="44"/>
    </row>
    <row r="5" spans="1:8" ht="30">
      <c r="A5" s="29"/>
      <c r="B5" s="30">
        <v>2016</v>
      </c>
      <c r="C5" s="31" t="s">
        <v>93</v>
      </c>
      <c r="D5" s="30">
        <v>4</v>
      </c>
      <c r="E5" s="39" t="s">
        <v>48</v>
      </c>
      <c r="F5" s="39"/>
      <c r="G5" s="47"/>
      <c r="H5" s="32" t="s">
        <v>92</v>
      </c>
    </row>
    <row r="6" spans="1:8" ht="15">
      <c r="A6" s="45" t="s">
        <v>51</v>
      </c>
      <c r="B6" s="45"/>
      <c r="C6" s="45"/>
      <c r="D6" s="45"/>
      <c r="E6" s="45"/>
      <c r="F6" s="45"/>
      <c r="G6" s="46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94</v>
      </c>
      <c r="B8" s="40" t="s">
        <v>146</v>
      </c>
      <c r="C8" s="40"/>
      <c r="D8" s="40"/>
      <c r="E8" s="40"/>
      <c r="F8" s="40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95</v>
      </c>
      <c r="B10" s="40" t="s">
        <v>135</v>
      </c>
      <c r="C10" s="40"/>
      <c r="D10" s="40"/>
      <c r="E10" s="40"/>
      <c r="F10" s="40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96</v>
      </c>
      <c r="B12" s="40"/>
      <c r="C12" s="40"/>
      <c r="D12" s="40"/>
      <c r="E12" s="40"/>
      <c r="F12" s="40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0" t="s">
        <v>136</v>
      </c>
      <c r="C14" s="40"/>
      <c r="D14" s="40"/>
      <c r="E14" s="40"/>
      <c r="F14" s="40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97</v>
      </c>
      <c r="B16" s="40" t="s">
        <v>137</v>
      </c>
      <c r="C16" s="40"/>
      <c r="D16" s="40"/>
      <c r="E16" s="40"/>
      <c r="F16" s="40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39" t="s">
        <v>98</v>
      </c>
      <c r="B18" s="39"/>
      <c r="C18" s="39"/>
      <c r="D18" s="39"/>
      <c r="E18" s="39"/>
      <c r="F18" s="39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99</v>
      </c>
      <c r="B20" s="40" t="s">
        <v>138</v>
      </c>
      <c r="C20" s="40"/>
      <c r="D20" s="40"/>
      <c r="E20" s="40"/>
      <c r="F20" s="40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0" t="s">
        <v>139</v>
      </c>
      <c r="C22" s="40"/>
      <c r="D22" s="40"/>
      <c r="E22" s="40"/>
      <c r="F22" s="40"/>
      <c r="G22" s="34" t="s">
        <v>59</v>
      </c>
      <c r="H22" s="37">
        <v>42822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39" t="s">
        <v>143</v>
      </c>
      <c r="B24" s="39"/>
      <c r="C24" s="39"/>
      <c r="D24" s="39"/>
      <c r="E24" s="39"/>
      <c r="F24" s="39"/>
      <c r="G24" s="28" t="s">
        <v>100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1" t="s">
        <v>101</v>
      </c>
      <c r="G26" s="42"/>
      <c r="H26" s="37"/>
    </row>
  </sheetData>
  <sheetProtection/>
  <mergeCells count="16">
    <mergeCell ref="G1:H1"/>
    <mergeCell ref="A3:H3"/>
    <mergeCell ref="B14:F14"/>
    <mergeCell ref="B8:F8"/>
    <mergeCell ref="B10:F10"/>
    <mergeCell ref="A2:H2"/>
    <mergeCell ref="A4:H4"/>
    <mergeCell ref="A6:G6"/>
    <mergeCell ref="E5:G5"/>
    <mergeCell ref="A18:F18"/>
    <mergeCell ref="B12:F12"/>
    <mergeCell ref="F26:G26"/>
    <mergeCell ref="B22:F22"/>
    <mergeCell ref="A24:F24"/>
    <mergeCell ref="B20:F20"/>
    <mergeCell ref="B16:F16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8">
      <selection activeCell="G1" sqref="G1:L34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7.125" style="1" customWidth="1"/>
    <col min="4" max="4" width="16.125" style="1" customWidth="1"/>
    <col min="5" max="5" width="16.75390625" style="1" customWidth="1"/>
    <col min="6" max="6" width="17.00390625" style="1" customWidth="1"/>
    <col min="7" max="7" width="9.125" style="1" customWidth="1"/>
    <col min="8" max="8" width="18.625" style="1" customWidth="1"/>
    <col min="9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1" t="s">
        <v>75</v>
      </c>
      <c r="B2" s="51"/>
      <c r="C2" s="51"/>
      <c r="D2" s="51"/>
      <c r="E2" s="51"/>
      <c r="F2" s="51"/>
    </row>
    <row r="3" spans="1:6" ht="15.75">
      <c r="A3" s="54" t="s">
        <v>72</v>
      </c>
      <c r="B3" s="52" t="s">
        <v>102</v>
      </c>
      <c r="C3" s="54" t="s">
        <v>73</v>
      </c>
      <c r="D3" s="54"/>
      <c r="E3" s="54" t="s">
        <v>74</v>
      </c>
      <c r="F3" s="54"/>
    </row>
    <row r="4" spans="1:6" ht="31.5">
      <c r="A4" s="54"/>
      <c r="B4" s="53"/>
      <c r="C4" s="3" t="s">
        <v>103</v>
      </c>
      <c r="D4" s="3" t="s">
        <v>104</v>
      </c>
      <c r="E4" s="3" t="s">
        <v>103</v>
      </c>
      <c r="F4" s="3" t="s">
        <v>104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21" t="s">
        <v>105</v>
      </c>
      <c r="B6" s="7" t="s">
        <v>1</v>
      </c>
      <c r="C6" s="15">
        <v>82152776</v>
      </c>
      <c r="D6" s="22" t="s">
        <v>2</v>
      </c>
      <c r="E6" s="15">
        <v>91638879</v>
      </c>
      <c r="F6" s="22" t="s">
        <v>2</v>
      </c>
    </row>
    <row r="7" spans="1:6" ht="30">
      <c r="A7" s="21" t="s">
        <v>106</v>
      </c>
      <c r="B7" s="7" t="s">
        <v>3</v>
      </c>
      <c r="C7" s="22" t="s">
        <v>2</v>
      </c>
      <c r="D7" s="38">
        <v>73577277</v>
      </c>
      <c r="E7" s="22" t="s">
        <v>2</v>
      </c>
      <c r="F7" s="15">
        <f>81230141-52663</f>
        <v>81177478</v>
      </c>
    </row>
    <row r="8" spans="1:6" ht="45">
      <c r="A8" s="21" t="s">
        <v>107</v>
      </c>
      <c r="B8" s="7" t="s">
        <v>4</v>
      </c>
      <c r="C8" s="23">
        <f>C6-D7</f>
        <v>8575499</v>
      </c>
      <c r="D8" s="23">
        <v>0</v>
      </c>
      <c r="E8" s="23">
        <f>E6-F7</f>
        <v>10461401</v>
      </c>
      <c r="F8" s="23">
        <v>0</v>
      </c>
    </row>
    <row r="9" spans="1:6" ht="30">
      <c r="A9" s="21" t="s">
        <v>108</v>
      </c>
      <c r="B9" s="7" t="s">
        <v>5</v>
      </c>
      <c r="C9" s="22" t="s">
        <v>2</v>
      </c>
      <c r="D9" s="23">
        <f>D10+D11+D12</f>
        <v>7141359</v>
      </c>
      <c r="E9" s="22" t="s">
        <v>2</v>
      </c>
      <c r="F9" s="23">
        <f>F10+F11+F12</f>
        <v>8357317</v>
      </c>
    </row>
    <row r="10" spans="1:6" ht="15.75">
      <c r="A10" s="21" t="s">
        <v>60</v>
      </c>
      <c r="B10" s="7" t="s">
        <v>6</v>
      </c>
      <c r="C10" s="24" t="s">
        <v>2</v>
      </c>
      <c r="D10" s="9">
        <v>538312</v>
      </c>
      <c r="E10" s="24" t="s">
        <v>2</v>
      </c>
      <c r="F10" s="9">
        <f>539651+4182+31744</f>
        <v>575577</v>
      </c>
    </row>
    <row r="11" spans="1:6" ht="15.75">
      <c r="A11" s="21" t="s">
        <v>61</v>
      </c>
      <c r="B11" s="7" t="s">
        <v>7</v>
      </c>
      <c r="C11" s="24" t="s">
        <v>2</v>
      </c>
      <c r="D11" s="9">
        <v>1296866</v>
      </c>
      <c r="E11" s="24" t="s">
        <v>2</v>
      </c>
      <c r="F11" s="9">
        <v>1430118</v>
      </c>
    </row>
    <row r="12" spans="1:6" ht="15.75">
      <c r="A12" s="21" t="s">
        <v>62</v>
      </c>
      <c r="B12" s="7" t="s">
        <v>8</v>
      </c>
      <c r="C12" s="24" t="s">
        <v>2</v>
      </c>
      <c r="D12" s="9">
        <v>5306181</v>
      </c>
      <c r="E12" s="24" t="s">
        <v>2</v>
      </c>
      <c r="F12" s="9">
        <v>6351622</v>
      </c>
    </row>
    <row r="13" spans="1:6" ht="45">
      <c r="A13" s="21" t="s">
        <v>121</v>
      </c>
      <c r="B13" s="7" t="s">
        <v>9</v>
      </c>
      <c r="C13" s="22" t="s">
        <v>2</v>
      </c>
      <c r="D13" s="15"/>
      <c r="E13" s="22" t="s">
        <v>2</v>
      </c>
      <c r="F13" s="15"/>
    </row>
    <row r="14" spans="1:6" ht="15.75">
      <c r="A14" s="21" t="s">
        <v>63</v>
      </c>
      <c r="B14" s="7" t="s">
        <v>10</v>
      </c>
      <c r="C14" s="9">
        <v>28012</v>
      </c>
      <c r="D14" s="24" t="s">
        <v>2</v>
      </c>
      <c r="E14" s="9">
        <v>32187</v>
      </c>
      <c r="F14" s="24" t="s">
        <v>2</v>
      </c>
    </row>
    <row r="15" spans="1:6" ht="30">
      <c r="A15" s="21" t="s">
        <v>109</v>
      </c>
      <c r="B15" s="7" t="s">
        <v>11</v>
      </c>
      <c r="C15" s="23">
        <f>C8-D9+C14</f>
        <v>1462152</v>
      </c>
      <c r="D15" s="23">
        <v>0</v>
      </c>
      <c r="E15" s="23">
        <f>E8-F9+E14</f>
        <v>2136271</v>
      </c>
      <c r="F15" s="23">
        <v>0</v>
      </c>
    </row>
    <row r="16" spans="1:6" ht="30">
      <c r="A16" s="21" t="s">
        <v>110</v>
      </c>
      <c r="B16" s="7" t="s">
        <v>12</v>
      </c>
      <c r="C16" s="23">
        <f>C17+C18+C19+C20+C21</f>
        <v>98616</v>
      </c>
      <c r="D16" s="22" t="s">
        <v>2</v>
      </c>
      <c r="E16" s="23">
        <f>E17+E18+E19+E20+E21</f>
        <v>154229</v>
      </c>
      <c r="F16" s="22" t="s">
        <v>2</v>
      </c>
    </row>
    <row r="17" spans="1:6" ht="15.75">
      <c r="A17" s="21" t="s">
        <v>64</v>
      </c>
      <c r="B17" s="7" t="s">
        <v>13</v>
      </c>
      <c r="C17" s="9">
        <v>18879</v>
      </c>
      <c r="D17" s="24" t="s">
        <v>2</v>
      </c>
      <c r="E17" s="9">
        <v>10639</v>
      </c>
      <c r="F17" s="24" t="s">
        <v>2</v>
      </c>
    </row>
    <row r="18" spans="1:6" ht="15.75">
      <c r="A18" s="21" t="s">
        <v>65</v>
      </c>
      <c r="B18" s="7" t="s">
        <v>14</v>
      </c>
      <c r="C18" s="9"/>
      <c r="D18" s="24" t="s">
        <v>2</v>
      </c>
      <c r="E18" s="9"/>
      <c r="F18" s="24" t="s">
        <v>2</v>
      </c>
    </row>
    <row r="19" spans="1:6" ht="15.75">
      <c r="A19" s="21" t="s">
        <v>122</v>
      </c>
      <c r="B19" s="7" t="s">
        <v>15</v>
      </c>
      <c r="C19" s="9"/>
      <c r="D19" s="24" t="s">
        <v>2</v>
      </c>
      <c r="E19" s="9">
        <v>10000</v>
      </c>
      <c r="F19" s="24" t="s">
        <v>2</v>
      </c>
    </row>
    <row r="20" spans="1:6" ht="15.75">
      <c r="A20" s="21" t="s">
        <v>66</v>
      </c>
      <c r="B20" s="7" t="s">
        <v>16</v>
      </c>
      <c r="C20" s="9">
        <v>6895</v>
      </c>
      <c r="D20" s="24" t="s">
        <v>2</v>
      </c>
      <c r="E20" s="9">
        <v>32834</v>
      </c>
      <c r="F20" s="24" t="s">
        <v>2</v>
      </c>
    </row>
    <row r="21" spans="1:6" ht="15.75">
      <c r="A21" s="21" t="s">
        <v>67</v>
      </c>
      <c r="B21" s="7" t="s">
        <v>17</v>
      </c>
      <c r="C21" s="9">
        <v>72842</v>
      </c>
      <c r="D21" s="24" t="s">
        <v>2</v>
      </c>
      <c r="E21" s="9">
        <f>2182+25293+73281</f>
        <v>100756</v>
      </c>
      <c r="F21" s="24" t="s">
        <v>2</v>
      </c>
    </row>
    <row r="22" spans="1:6" ht="30">
      <c r="A22" s="21" t="s">
        <v>111</v>
      </c>
      <c r="B22" s="7" t="s">
        <v>18</v>
      </c>
      <c r="C22" s="22" t="s">
        <v>2</v>
      </c>
      <c r="D22" s="23">
        <f>D23+D24+D25+D26</f>
        <v>1239637</v>
      </c>
      <c r="E22" s="22" t="s">
        <v>2</v>
      </c>
      <c r="F22" s="23">
        <f>F23+F24+F25+F26</f>
        <v>1879277</v>
      </c>
    </row>
    <row r="23" spans="1:6" ht="15.75">
      <c r="A23" s="21" t="s">
        <v>68</v>
      </c>
      <c r="B23" s="7" t="s">
        <v>19</v>
      </c>
      <c r="C23" s="24"/>
      <c r="D23" s="9">
        <v>1234397</v>
      </c>
      <c r="E23" s="24"/>
      <c r="F23" s="9">
        <v>1877116</v>
      </c>
    </row>
    <row r="24" spans="1:6" ht="30">
      <c r="A24" s="21" t="s">
        <v>123</v>
      </c>
      <c r="B24" s="7" t="s">
        <v>20</v>
      </c>
      <c r="C24" s="22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24" t="s">
        <v>2</v>
      </c>
      <c r="D25" s="9">
        <v>901</v>
      </c>
      <c r="E25" s="24" t="s">
        <v>2</v>
      </c>
      <c r="F25" s="9">
        <v>2161</v>
      </c>
    </row>
    <row r="26" spans="1:6" ht="15.75">
      <c r="A26" s="21" t="s">
        <v>70</v>
      </c>
      <c r="B26" s="7" t="s">
        <v>22</v>
      </c>
      <c r="C26" s="24" t="s">
        <v>2</v>
      </c>
      <c r="D26" s="9">
        <v>4339</v>
      </c>
      <c r="E26" s="24" t="s">
        <v>2</v>
      </c>
      <c r="F26" s="9"/>
    </row>
    <row r="27" spans="1:9" ht="30">
      <c r="A27" s="21" t="s">
        <v>112</v>
      </c>
      <c r="B27" s="7" t="s">
        <v>23</v>
      </c>
      <c r="C27" s="23">
        <f>C15+C16-D22</f>
        <v>321131</v>
      </c>
      <c r="D27" s="23">
        <v>0</v>
      </c>
      <c r="E27" s="23">
        <f>E15+E16-F22</f>
        <v>411223</v>
      </c>
      <c r="F27" s="23">
        <v>0</v>
      </c>
      <c r="I27" s="1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8" ht="30">
      <c r="A29" s="21" t="s">
        <v>124</v>
      </c>
      <c r="B29" s="7" t="s">
        <v>25</v>
      </c>
      <c r="C29" s="23">
        <f>C27-D28</f>
        <v>321131</v>
      </c>
      <c r="D29" s="23">
        <v>0</v>
      </c>
      <c r="E29" s="23">
        <f>E27-F28</f>
        <v>411223</v>
      </c>
      <c r="F29" s="23">
        <v>0</v>
      </c>
      <c r="H29" s="13"/>
    </row>
    <row r="30" spans="1:6" ht="15.75">
      <c r="A30" s="21" t="s">
        <v>125</v>
      </c>
      <c r="B30" s="7" t="s">
        <v>26</v>
      </c>
      <c r="C30" s="24" t="s">
        <v>2</v>
      </c>
      <c r="D30" s="9">
        <v>116479</v>
      </c>
      <c r="E30" s="24" t="s">
        <v>2</v>
      </c>
      <c r="F30" s="9">
        <v>126576</v>
      </c>
    </row>
    <row r="31" spans="1:6" ht="30">
      <c r="A31" s="21" t="s">
        <v>126</v>
      </c>
      <c r="B31" s="7" t="s">
        <v>27</v>
      </c>
      <c r="C31" s="24" t="s">
        <v>2</v>
      </c>
      <c r="D31" s="9">
        <v>14862</v>
      </c>
      <c r="E31" s="24" t="s">
        <v>2</v>
      </c>
      <c r="F31" s="9">
        <v>21921</v>
      </c>
    </row>
    <row r="32" spans="1:6" ht="30">
      <c r="A32" s="25" t="s">
        <v>113</v>
      </c>
      <c r="B32" s="7" t="s">
        <v>28</v>
      </c>
      <c r="C32" s="16">
        <f>C29-D30-D31</f>
        <v>189790</v>
      </c>
      <c r="D32" s="16">
        <v>0</v>
      </c>
      <c r="E32" s="16">
        <f>E29-F30-F31</f>
        <v>262726</v>
      </c>
      <c r="F32" s="16">
        <v>0</v>
      </c>
    </row>
    <row r="33" spans="2:5" ht="15">
      <c r="B33" s="18"/>
      <c r="C33" s="13"/>
      <c r="E33" s="13"/>
    </row>
    <row r="34" ht="15">
      <c r="C34" s="13"/>
    </row>
    <row r="35" spans="1:6" ht="15">
      <c r="A35" s="49" t="s">
        <v>140</v>
      </c>
      <c r="B35" s="49"/>
      <c r="C35" s="49"/>
      <c r="D35" s="49"/>
      <c r="E35" s="49"/>
      <c r="F35" s="49"/>
    </row>
    <row r="36" spans="1:6" ht="15">
      <c r="A36" s="50" t="s">
        <v>144</v>
      </c>
      <c r="B36" s="50"/>
      <c r="C36" s="50"/>
      <c r="D36" s="50"/>
      <c r="E36" s="50"/>
      <c r="F36" s="50"/>
    </row>
    <row r="37" spans="1:6" ht="15">
      <c r="A37" s="49" t="s">
        <v>141</v>
      </c>
      <c r="B37" s="49"/>
      <c r="C37" s="49"/>
      <c r="D37" s="49"/>
      <c r="E37" s="49"/>
      <c r="F37" s="49"/>
    </row>
    <row r="38" spans="1:6" ht="15">
      <c r="A38" s="50" t="s">
        <v>145</v>
      </c>
      <c r="B38" s="50"/>
      <c r="C38" s="50"/>
      <c r="D38" s="50"/>
      <c r="E38" s="50"/>
      <c r="F38" s="50"/>
    </row>
    <row r="39" spans="1:6" ht="15">
      <c r="A39" s="48" t="s">
        <v>142</v>
      </c>
      <c r="B39" s="48"/>
      <c r="C39" s="48"/>
      <c r="D39" s="48"/>
      <c r="E39" s="48"/>
      <c r="F39" s="48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SheetLayoutView="100" zoomScalePageLayoutView="0" workbookViewId="0" topLeftCell="A16">
      <selection activeCell="F6" sqref="F6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13.375" style="1" bestFit="1" customWidth="1"/>
    <col min="6" max="6" width="15.625" style="1" bestFit="1" customWidth="1"/>
    <col min="7" max="7" width="14.125" style="1" bestFit="1" customWidth="1"/>
    <col min="8" max="16384" width="9.125" style="1" customWidth="1"/>
  </cols>
  <sheetData>
    <row r="1" spans="1:4" ht="15">
      <c r="A1" s="55"/>
      <c r="B1" s="55"/>
      <c r="C1" s="55"/>
      <c r="D1" s="55"/>
    </row>
    <row r="2" spans="1:4" ht="15.75">
      <c r="A2" s="56" t="s">
        <v>76</v>
      </c>
      <c r="B2" s="56"/>
      <c r="C2" s="56"/>
      <c r="D2" s="56"/>
    </row>
    <row r="3" spans="1:4" ht="15">
      <c r="A3" s="57"/>
      <c r="B3" s="57"/>
      <c r="C3" s="57"/>
      <c r="D3" s="57"/>
    </row>
    <row r="4" spans="1:4" ht="126">
      <c r="A4" s="2" t="s">
        <v>72</v>
      </c>
      <c r="B4" s="3" t="s">
        <v>102</v>
      </c>
      <c r="C4" s="3" t="s">
        <v>114</v>
      </c>
      <c r="D4" s="3" t="s">
        <v>115</v>
      </c>
    </row>
    <row r="5" spans="1:4" ht="15">
      <c r="A5" s="4" t="s">
        <v>127</v>
      </c>
      <c r="B5" s="5" t="s">
        <v>29</v>
      </c>
      <c r="C5" s="11">
        <v>126576</v>
      </c>
      <c r="D5" s="6">
        <v>86000</v>
      </c>
    </row>
    <row r="6" spans="1:4" ht="15">
      <c r="A6" s="4" t="s">
        <v>77</v>
      </c>
      <c r="B6" s="7" t="s">
        <v>30</v>
      </c>
      <c r="C6" s="8">
        <f>454519+46726</f>
        <v>501245</v>
      </c>
      <c r="D6" s="9">
        <f>347256+46905</f>
        <v>394161</v>
      </c>
    </row>
    <row r="7" spans="1:4" ht="30">
      <c r="A7" s="4" t="s">
        <v>116</v>
      </c>
      <c r="B7" s="10" t="s">
        <v>31</v>
      </c>
      <c r="C7" s="8">
        <v>46726</v>
      </c>
      <c r="D7" s="9">
        <v>46905</v>
      </c>
    </row>
    <row r="8" spans="1:4" ht="30">
      <c r="A8" s="4" t="s">
        <v>117</v>
      </c>
      <c r="B8" s="10" t="s">
        <v>32</v>
      </c>
      <c r="C8" s="11">
        <v>21921</v>
      </c>
      <c r="D8" s="9">
        <v>11533</v>
      </c>
    </row>
    <row r="9" spans="1:5" ht="15">
      <c r="A9" s="4" t="s">
        <v>78</v>
      </c>
      <c r="B9" s="7" t="s">
        <v>33</v>
      </c>
      <c r="C9" s="12">
        <v>6841491</v>
      </c>
      <c r="D9" s="9">
        <f>5153990+224454</f>
        <v>5378444</v>
      </c>
      <c r="E9" s="13"/>
    </row>
    <row r="10" spans="1:4" ht="15">
      <c r="A10" s="4" t="s">
        <v>79</v>
      </c>
      <c r="B10" s="7" t="s">
        <v>34</v>
      </c>
      <c r="C10" s="12"/>
      <c r="D10" s="9"/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17871</v>
      </c>
      <c r="D12" s="9">
        <f>5460+1100</f>
        <v>6560</v>
      </c>
    </row>
    <row r="13" spans="1:4" ht="15">
      <c r="A13" s="4" t="s">
        <v>82</v>
      </c>
      <c r="B13" s="7" t="s">
        <v>37</v>
      </c>
      <c r="C13" s="12">
        <v>306227</v>
      </c>
      <c r="D13" s="9">
        <f>92000+2626</f>
        <v>94626</v>
      </c>
    </row>
    <row r="14" spans="1:4" ht="15">
      <c r="A14" s="4" t="s">
        <v>83</v>
      </c>
      <c r="B14" s="7" t="s">
        <v>38</v>
      </c>
      <c r="C14" s="12">
        <v>352076</v>
      </c>
      <c r="D14" s="9">
        <f>82800+52600+7351+14602</f>
        <v>157353</v>
      </c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87</v>
      </c>
      <c r="B18" s="7" t="s">
        <v>42</v>
      </c>
      <c r="C18" s="12">
        <f>3497+16528-555</f>
        <v>19470</v>
      </c>
      <c r="D18" s="9">
        <f>6667+1333</f>
        <v>8000</v>
      </c>
    </row>
    <row r="19" spans="1:7" ht="15">
      <c r="A19" s="4" t="s">
        <v>88</v>
      </c>
      <c r="B19" s="10" t="s">
        <v>43</v>
      </c>
      <c r="C19" s="9">
        <v>1046134</v>
      </c>
      <c r="D19" s="9">
        <v>397244</v>
      </c>
      <c r="G19" s="13"/>
    </row>
    <row r="20" spans="1:4" ht="30">
      <c r="A20" s="4" t="s">
        <v>118</v>
      </c>
      <c r="B20" s="10" t="s">
        <v>44</v>
      </c>
      <c r="C20" s="14">
        <f>1195581+9069+14482+415325</f>
        <v>1634457</v>
      </c>
      <c r="D20" s="15">
        <f>518235+347721+2567</f>
        <v>868523</v>
      </c>
    </row>
    <row r="21" spans="1:7" ht="45">
      <c r="A21" s="4" t="s">
        <v>128</v>
      </c>
      <c r="B21" s="10" t="s">
        <v>45</v>
      </c>
      <c r="C21" s="11">
        <v>373619</v>
      </c>
      <c r="D21" s="9">
        <v>323294</v>
      </c>
      <c r="G21" s="13"/>
    </row>
    <row r="22" spans="1:4" ht="15">
      <c r="A22" s="4" t="s">
        <v>90</v>
      </c>
      <c r="B22" s="7" t="s">
        <v>46</v>
      </c>
      <c r="C22" s="8">
        <v>1384415</v>
      </c>
      <c r="D22" s="9">
        <v>1621669</v>
      </c>
    </row>
    <row r="23" spans="1:4" ht="15">
      <c r="A23" s="4" t="s">
        <v>89</v>
      </c>
      <c r="B23" s="7" t="s">
        <v>131</v>
      </c>
      <c r="C23" s="8"/>
      <c r="D23" s="9"/>
    </row>
    <row r="24" spans="1:4" ht="15">
      <c r="A24" s="4" t="s">
        <v>91</v>
      </c>
      <c r="B24" s="7" t="s">
        <v>132</v>
      </c>
      <c r="C24" s="8"/>
      <c r="D24" s="9"/>
    </row>
    <row r="25" spans="1:4" ht="30">
      <c r="A25" s="4" t="s">
        <v>119</v>
      </c>
      <c r="B25" s="10" t="s">
        <v>133</v>
      </c>
      <c r="C25" s="9">
        <v>0</v>
      </c>
      <c r="D25" s="9">
        <v>7699</v>
      </c>
    </row>
    <row r="26" spans="1:5" ht="30">
      <c r="A26" s="4" t="s">
        <v>120</v>
      </c>
      <c r="B26" s="7" t="s">
        <v>47</v>
      </c>
      <c r="C26" s="16">
        <f>SUM(C5:C25)-C7</f>
        <v>12625502</v>
      </c>
      <c r="D26" s="16">
        <f>SUM(D5:D25)-D7</f>
        <v>9355106</v>
      </c>
      <c r="E26" s="13"/>
    </row>
    <row r="27" spans="1:4" ht="15">
      <c r="A27" s="17"/>
      <c r="B27" s="18" t="s">
        <v>134</v>
      </c>
      <c r="C27" s="20"/>
      <c r="D27" s="20"/>
    </row>
    <row r="28" spans="4:5" ht="15">
      <c r="D28" s="13"/>
      <c r="E28" s="13"/>
    </row>
    <row r="29" spans="1:4" ht="15">
      <c r="A29" s="49" t="s">
        <v>140</v>
      </c>
      <c r="B29" s="49"/>
      <c r="C29" s="49"/>
      <c r="D29" s="49"/>
    </row>
    <row r="30" spans="1:4" ht="15">
      <c r="A30" s="50" t="s">
        <v>144</v>
      </c>
      <c r="B30" s="50"/>
      <c r="C30" s="50"/>
      <c r="D30" s="50"/>
    </row>
    <row r="31" spans="1:4" ht="15">
      <c r="A31" s="49" t="s">
        <v>141</v>
      </c>
      <c r="B31" s="49"/>
      <c r="C31" s="49"/>
      <c r="D31" s="49"/>
    </row>
    <row r="32" spans="1:4" ht="15">
      <c r="A32" s="50" t="s">
        <v>145</v>
      </c>
      <c r="B32" s="50"/>
      <c r="C32" s="50"/>
      <c r="D32" s="50"/>
    </row>
    <row r="33" spans="1:4" ht="15">
      <c r="A33" s="48" t="s">
        <v>142</v>
      </c>
      <c r="B33" s="48"/>
      <c r="C33" s="48"/>
      <c r="D33" s="48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2017-12-15T12:16:17Z</cp:lastPrinted>
  <dcterms:created xsi:type="dcterms:W3CDTF">2008-03-14T09:45:27Z</dcterms:created>
  <dcterms:modified xsi:type="dcterms:W3CDTF">2018-04-17T12:44:01Z</dcterms:modified>
  <cp:category/>
  <cp:version/>
  <cp:contentType/>
  <cp:contentStatus/>
</cp:coreProperties>
</file>