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341" windowWidth="15195" windowHeight="8700" tabRatio="456" activeTab="2"/>
  </bookViews>
  <sheets>
    <sheet name="list01" sheetId="1" r:id="rId1"/>
    <sheet name="list02" sheetId="2" r:id="rId2"/>
    <sheet name="list03" sheetId="3" r:id="rId3"/>
  </sheets>
  <definedNames>
    <definedName name="_xlnm.Print_Area" localSheetId="1">'list02'!$A$1:$D$63</definedName>
    <definedName name="_xlnm.Print_Area" localSheetId="2">'list03'!$A$1:$D$60</definedName>
  </definedNames>
  <calcPr fullCalcOnLoad="1"/>
</workbook>
</file>

<file path=xl/sharedStrings.xml><?xml version="1.0" encoding="utf-8"?>
<sst xmlns="http://schemas.openxmlformats.org/spreadsheetml/2006/main" count="263" uniqueCount="251">
  <si>
    <t>Актив</t>
  </si>
  <si>
    <t>010</t>
  </si>
  <si>
    <t>020</t>
  </si>
  <si>
    <t>011</t>
  </si>
  <si>
    <t>012</t>
  </si>
  <si>
    <t>021</t>
  </si>
  <si>
    <t>022</t>
  </si>
  <si>
    <t>040</t>
  </si>
  <si>
    <t>030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</si>
  <si>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</si>
  <si>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</si>
  <si>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</si>
  <si>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</si>
  <si>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</si>
  <si>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</si>
  <si>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</si>
  <si>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</si>
  <si>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</si>
  <si>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</si>
  <si>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</si>
  <si>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</si>
  <si>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</si>
  <si>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</si>
  <si>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</si>
  <si>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</si>
  <si>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</si>
  <si>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211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</si>
  <si>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</si>
  <si>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</si>
  <si>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</si>
  <si>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</si>
  <si>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</si>
  <si>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</si>
  <si>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</si>
  <si>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</si>
  <si>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</si>
  <si>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</si>
  <si>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</si>
  <si>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</si>
  <si>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</si>
  <si>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</si>
  <si>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</si>
  <si>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</si>
  <si>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</si>
  <si>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</si>
  <si>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</si>
  <si>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Пассив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</si>
  <si>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</si>
  <si>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</si>
  <si>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</si>
  <si>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</si>
  <si>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</si>
  <si>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</si>
  <si>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</si>
  <si>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</si>
  <si>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</si>
  <si>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</si>
  <si>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</si>
  <si>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</si>
  <si>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</si>
  <si>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</si>
  <si>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</si>
  <si>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</si>
  <si>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</si>
  <si>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</si>
  <si>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</si>
  <si>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</si>
  <si>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</si>
  <si>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601</t>
  </si>
  <si>
    <t>602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</si>
  <si>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</si>
  <si>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</si>
  <si>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</si>
  <si>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</si>
  <si>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</si>
  <si>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</si>
  <si>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</si>
  <si>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</si>
  <si>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</si>
  <si>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</si>
  <si>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</si>
  <si>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</si>
  <si>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</si>
  <si>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</si>
  <si>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</si>
  <si>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</si>
  <si>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</si>
  <si>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</si>
  <si>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</si>
  <si>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800</t>
  </si>
  <si>
    <t>810</t>
  </si>
  <si>
    <t>820</t>
  </si>
  <si>
    <t>830</t>
  </si>
  <si>
    <t>840</t>
  </si>
  <si>
    <t>850</t>
  </si>
  <si>
    <t>860</t>
  </si>
  <si>
    <t>870</t>
  </si>
  <si>
    <t>890</t>
  </si>
  <si>
    <t>900</t>
  </si>
  <si>
    <t>910</t>
  </si>
  <si>
    <t>920</t>
  </si>
  <si>
    <t>880</t>
  </si>
  <si>
    <t>Долгосрочные отсроченные расходы (0950, 0960, 0990)</t>
  </si>
  <si>
    <t/>
  </si>
  <si>
    <t xml:space="preserve">    </t>
  </si>
  <si>
    <t>Ўзбекистон Республикаси Молия вазирининг 2002 йил 27 декабрдаги 140-сонли буйруғига
 1-сонли илова, ЎзР АВ томонидан 2003 й. 24 январда рўйхатга олинган N 1209</t>
  </si>
  <si>
    <t>йил</t>
  </si>
  <si>
    <t>чораги</t>
  </si>
  <si>
    <t>Корхона, ташкилот</t>
  </si>
  <si>
    <t>Ташкилий-ҳуқуқий шакли</t>
  </si>
  <si>
    <t>Тармоқ</t>
  </si>
  <si>
    <t>Мулкчилик шакли</t>
  </si>
  <si>
    <t>Вазирлик, идора ва бошқалар</t>
  </si>
  <si>
    <t>Солиқ тўловчининг идентификацион рақами</t>
  </si>
  <si>
    <t>Ўлчов бирлиги, минг сўм</t>
  </si>
  <si>
    <t>Ҳудуд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</si>
  <si>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</si>
  <si>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</si>
  <si>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</si>
  <si>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</si>
  <si>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</si>
  <si>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</si>
  <si>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СТИР</t>
  </si>
  <si>
    <t>ДБИБТ бўйича</t>
  </si>
  <si>
    <t>МхОБТ</t>
  </si>
  <si>
    <t>Жўнатилган сана</t>
  </si>
  <si>
    <t>қабул қилинган сана</t>
  </si>
  <si>
    <t>Такдим қилиш муддати</t>
  </si>
  <si>
    <t>Кўрсаткичлар номи</t>
  </si>
  <si>
    <t>Ҳисобот даври бошига</t>
  </si>
  <si>
    <t>Сатр коди</t>
  </si>
  <si>
    <t>I. Узоқ муддатли активлар</t>
  </si>
  <si>
    <t>Ҳисобот даври охирига</t>
  </si>
  <si>
    <t>Асосий воситалар:</t>
  </si>
  <si>
    <t>Бошланғич (қайта тиклаш) қиймати (0100, 0300)</t>
  </si>
  <si>
    <t>Эскириш суммаси (0200)</t>
  </si>
  <si>
    <t>қолдиқ (баланс) қиймати (сатр. 010 - 011)</t>
  </si>
  <si>
    <t>Номоддий активлар:</t>
  </si>
  <si>
    <t>Бошланғич қиймати (0400)</t>
  </si>
  <si>
    <t>Амортизация суммаси (0500)</t>
  </si>
  <si>
    <t>қолдиқ (баланс) қиймати (сатр. 020 - 021)</t>
  </si>
  <si>
    <t>Узоқ муддатли инвестициялар, жами (сатр.040+050+060+070+080)</t>
  </si>
  <si>
    <t>Қимматли қоғозлар (0610)</t>
  </si>
  <si>
    <t>Шўъба хўжалик жамиятларига инвестициялар (0620)</t>
  </si>
  <si>
    <t>қарам хўжалик жамиятларига инвестициялар (0630)</t>
  </si>
  <si>
    <t>Чет эл капитали мавжуд бўлган корхоналарга инвестициялар (0640)</t>
  </si>
  <si>
    <t>Бошқа узоқ муддатли инвестициялар (0690)</t>
  </si>
  <si>
    <t>Ўрнатиладиган асбоб-ускуналар (0700)</t>
  </si>
  <si>
    <t>Капитал қўйилмалар (0800)</t>
  </si>
  <si>
    <t>Узоқ муддатли дебиторлик қарзлари (0910,0920,0930,0940)</t>
  </si>
  <si>
    <t>I бўлим бўйича жами (сатр.012+022+030+090+100+110+120)</t>
  </si>
  <si>
    <t>II. Жорий активлар</t>
  </si>
  <si>
    <t>Товар-моддий захиралари, жами (сатр.150+160+170+180)</t>
  </si>
  <si>
    <t>Ишлаб чиқариш захиралари (1000, 1100, 1500, 1600)</t>
  </si>
  <si>
    <t>Тугалланмаган ишлаб чиқариш (2000, 2100, 2300, 2700)</t>
  </si>
  <si>
    <t>Тайёр маҳсулот (2800)</t>
  </si>
  <si>
    <t>Товарлар (2900 дан 2980 нинг айирмаси)</t>
  </si>
  <si>
    <t>Келгуси давр харажатлари (3100)</t>
  </si>
  <si>
    <t>Кечиктирилган харажатлар (3200)</t>
  </si>
  <si>
    <t>Дебиторлар, жами (сатр. 220+240+250+260+270+280+290+300+310)</t>
  </si>
  <si>
    <t>шундан: муддати ўтган*</t>
  </si>
  <si>
    <t>Харидор ва буюртмачиларнинг қарзи (4000 дан 4900 нинг айирмаси)</t>
  </si>
  <si>
    <t>Ажратилган бўлинмаларнинг қарзи (4110)</t>
  </si>
  <si>
    <t>Шўъба ва қарам хўжалик жамиятларнинг қарзи (4120)</t>
  </si>
  <si>
    <t>Ходимларга берилган бўнаклар (4200)</t>
  </si>
  <si>
    <t>Мол етказиб берувчилар ва пудратчиларга берилган бўнаклар (4300)</t>
  </si>
  <si>
    <t>Бюджетга солиқлар ва бошқа мажбурий тўловлар бўйича бўнак тўловлари (4400)</t>
  </si>
  <si>
    <t>Таъсисчиларнинг устав капиталига улушлар бўйича қарзи (4600)</t>
  </si>
  <si>
    <t>Ходимларнинг бошқа операциялар бўйича қарзи (4700)</t>
  </si>
  <si>
    <t>Бошқа дебиторлик қарзлари (4800)</t>
  </si>
  <si>
    <t>Пул маблағлари, жами (сатр.330+340+350+360), шу жумладан:</t>
  </si>
  <si>
    <t>Кассадаги пул маблағлари (5000)</t>
  </si>
  <si>
    <t>Ҳисоб-китоб счётидаги пул маблағлари (5100)</t>
  </si>
  <si>
    <t>Чет эл валютасидаги пул маблағлари (5200)</t>
  </si>
  <si>
    <t>Бошқа пул маблағлари ва эквивалентлари (5500, 5600, 5700)</t>
  </si>
  <si>
    <t>қисқа муддатли инвестициялар (5800)</t>
  </si>
  <si>
    <t>Бошқа жорий активлар (5900)</t>
  </si>
  <si>
    <t>Мақсадли давлат жамғармалари ва суғурталар бўйича бўнак тўловлари (4500)</t>
  </si>
  <si>
    <t>II бўлим бўйича жами (сатр. 140+190+200+210+320+370+380)</t>
  </si>
  <si>
    <t>Баланс активи бўйича жами (сатр.130+390)</t>
  </si>
  <si>
    <t>I. Ўз маблағлари манбалари</t>
  </si>
  <si>
    <t>Устав капитали (8300)</t>
  </si>
  <si>
    <t>Қўшилган капитал (8400)</t>
  </si>
  <si>
    <t>Резерв капитали (8500)</t>
  </si>
  <si>
    <t>Сотиб олинган хусусий акциялар (8600)</t>
  </si>
  <si>
    <t>Тақсимланмаган фойда (қопланмаган зарар) (8700)</t>
  </si>
  <si>
    <t>Мақсадли тушумлар (8800)</t>
  </si>
  <si>
    <t>Келгуси давр харажатлари ва тўловлари учун захиралар (8900)</t>
  </si>
  <si>
    <t>I бўлим бўйича жами (сатр.410+420+430-440+450+460+470)</t>
  </si>
  <si>
    <t>II. Мажбуриятлар</t>
  </si>
  <si>
    <t>Узоқ муддатли мажбуриятлар, жами (сатр.500+520+530+540+550+560+570+580+590)</t>
  </si>
  <si>
    <t>шу жумладан: узоқ муддатли кредиторлик қарзлари (сатр.500+520+540+560+590)</t>
  </si>
  <si>
    <t>Мол етказиб берувчилар ва пудратчиларга узоқ муддатли қарз (7000)</t>
  </si>
  <si>
    <t>Ажратилган бўлинмаларга узоқ муддатли қарз (7110)</t>
  </si>
  <si>
    <t>Шўъба ва қарам хўжалик жамиятларга узоқ муддатли қарз (7120)</t>
  </si>
  <si>
    <t>Узоқ муддатли кечиктирилган даромадлар (7210, 7220, 7230)</t>
  </si>
  <si>
    <t>Солиқ ва бошқа мажбурий тўловлар бўйича узоқ муддатли кечиктирилган мажбуриятлар (7240)</t>
  </si>
  <si>
    <t>Бошқа узоқ муддатли кечиктирилган мажбуриятлар (7250, 7290)</t>
  </si>
  <si>
    <t>Харидорлар ва буюртмачилардан олинган бўнаклар (7300)</t>
  </si>
  <si>
    <t>Узоқ муддатли банк кредитлари (7810)</t>
  </si>
  <si>
    <t>Узоқ муддатли қарзлар (7820, 7830, 7840)</t>
  </si>
  <si>
    <t>Бошқа узоқ муддатли кредиторлик қарзлар (7900)</t>
  </si>
  <si>
    <t>Жорий мажбуриятлар, жами (сатр.610+630+640+650+660+670+680+690+700+710+ +720+730+740+750+760)</t>
  </si>
  <si>
    <t>шу жумладан: жорий кредиторлик қарзлари (сатр.610+630+650+670+680+690+ +700+710+720+760)</t>
  </si>
  <si>
    <t>шундан: муддати ўтган жорий кредиторлик қарзлари*</t>
  </si>
  <si>
    <t>Мол етказиб берувчилар ва пудратчиларга қарз (6000)</t>
  </si>
  <si>
    <t>Ажратилган бўлинмаларга қарз (6110)</t>
  </si>
  <si>
    <t>Шўъба ва қарам хўжалик жамиятларга қарз (6120)</t>
  </si>
  <si>
    <t>Кечиктирилган даромадлар (6210, 6220, 6230)</t>
  </si>
  <si>
    <t>Солиқ ва бошқа мажбурий тўловлар бўйича кечиктирилган мажбуриятлар (6240)</t>
  </si>
  <si>
    <t>Бошқа кечиктирилган мажбуриятлар (6250, 6290)</t>
  </si>
  <si>
    <t>Олинган бўнаклар (6300)</t>
  </si>
  <si>
    <t>Бюджетга тўловлар бўйича қарз (6400)</t>
  </si>
  <si>
    <t>Суғурталар бўйича қарз (6510)</t>
  </si>
  <si>
    <t>Мақсадли давлат жамғармаларига тўловлар бўйича қарз (6520)</t>
  </si>
  <si>
    <t>Таъсисчиларга бўлган қарзлар (6600)</t>
  </si>
  <si>
    <t>Меҳнатга ҳақ тўлаш бўйича қарз (6700)</t>
  </si>
  <si>
    <t>Қисқа муддатли банк кредитлари (6810)</t>
  </si>
  <si>
    <t>Қисқа муддатли қарзлар (6820, 6830, 6840)</t>
  </si>
  <si>
    <t>Узоқ муддатли мажбуриятларнинг жорий қисми (6950)</t>
  </si>
  <si>
    <t>Бошқа кредиторлик қарзлар (6950 дан ташқари 6900)</t>
  </si>
  <si>
    <t>II бўлим бўйича жами (сатр.490+600)</t>
  </si>
  <si>
    <t>Баланс пассиви бўйича жами (сатр.480+770)</t>
  </si>
  <si>
    <t>Балансдан ташқари счётларда ҳисобга олинадиган қийматликларнинг мавжудлиги тўғрисида маълумот</t>
  </si>
  <si>
    <t>Оператив ижарага олинган асосий воситалар (001)</t>
  </si>
  <si>
    <t>Масъул сақлашга қабул қилинган товар-моддий қийматликлар (002)</t>
  </si>
  <si>
    <t>Қайта ишлашга қабул қилинган материаллар (003)</t>
  </si>
  <si>
    <t>Комиссияга қабул қилинган товарлар (004)</t>
  </si>
  <si>
    <t>Ўрнатиш учун қабул қилинган ускуналар (005)</t>
  </si>
  <si>
    <t>Қатъий ҳисобот бланкалари (006)</t>
  </si>
  <si>
    <t>Тўловга қобилиятсиз дебиторларнинг зарарга ҳисобдан чиқарилган қарзи (007)</t>
  </si>
  <si>
    <t>Олинган мажбурият ва тўловларнинг таъминоти (008)</t>
  </si>
  <si>
    <t>Берилган мажбурият ва тўловларнинг таъминоти (009)</t>
  </si>
  <si>
    <t>Молиявий ижара шартномаси бўйича берилган асосий воситалар (010)</t>
  </si>
  <si>
    <t>Ссуда шартномаси бўйича олинган мулклар (011)</t>
  </si>
  <si>
    <t>Келгуси даврларда солиқ солинадиган базадан чиқариладиган харажатлар (012)</t>
  </si>
  <si>
    <t>Вақтинчалик солиқ имтиёзлари (турлари бўйича) (013)</t>
  </si>
  <si>
    <t>Фойдаланишдаги инвентар ва хўжалик жиҳозлари (014)</t>
  </si>
  <si>
    <t>*) Муддати ўтган дебиторлик ва кредиторлик қарзлари мавжуд бўлган ҳолларда уларнинг расшифровкаси Бухгалтерия балансининг иловасига мувофиқ келтирилади</t>
  </si>
  <si>
    <t>Раҳбар</t>
  </si>
  <si>
    <t>Бош ҳисобчи</t>
  </si>
  <si>
    <t>Бухгалтерия баланси №1 -сонли шакл</t>
  </si>
  <si>
    <t>Бухгалтерия баланси №1-сонли шакл</t>
  </si>
  <si>
    <t>Промышленность</t>
  </si>
  <si>
    <t>Государственная</t>
  </si>
  <si>
    <t>АК "Уздонмахсулот"</t>
  </si>
  <si>
    <t>г.АНДИЖАН</t>
  </si>
  <si>
    <t>ЧИНОБОД КУЧАСИ 21-УЙ</t>
  </si>
  <si>
    <t>Дадажонов Козимжон</t>
  </si>
  <si>
    <t>АХМЕДОВ БОБИРЖОН БАХТИЯРОВИЧ</t>
  </si>
  <si>
    <t>АНДИЖОНДОНМАХСУЛОТ  АКЦИЯДОРЛИК ЖАМИЯТИ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</si>
</sst>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_-* #,##0.00_р_._-;\-* #,##0.00_р_._-;_-* &quot;&quot;??_р_._-;_-@_-"/>
    <numFmt numFmtId="174" formatCode="#,##0.00&quot;р.&quot;"/>
    <numFmt numFmtId="175" formatCode="#,##0.0_ ;[Red]\-#,##0.0\ "/>
    <numFmt numFmtId="176" formatCode="#,##0_ ;[Red]\-#,##0\ 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_-* #,##0.0_р_._-;\-* #,##0.0_р_._-;_-* &quot;&quot;??_р_._-;_-@_-"/>
    <numFmt numFmtId="183" formatCode="_-* #,##0_р_._-;\-* #,##0_р_._-;_-* &quot;&quot;??_р_._-;_-@_-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2" fontId="0" fillId="34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172" fontId="7" fillId="35" borderId="10" xfId="0" applyNumberFormat="1" applyFont="1" applyFill="1" applyBorder="1" applyAlignment="1">
      <alignment horizontal="right" vertical="center"/>
    </xf>
    <xf numFmtId="172" fontId="7" fillId="33" borderId="10" xfId="0" applyNumberFormat="1" applyFont="1" applyFill="1" applyBorder="1" applyAlignment="1">
      <alignment horizontal="right" vertical="center"/>
    </xf>
    <xf numFmtId="172" fontId="7" fillId="0" borderId="10" xfId="0" applyNumberFormat="1" applyFont="1" applyFill="1" applyBorder="1" applyAlignment="1">
      <alignment horizontal="right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33" borderId="13" xfId="0" applyNumberFormat="1" applyFont="1" applyFill="1" applyBorder="1" applyAlignment="1">
      <alignment horizontal="right" vertical="center"/>
    </xf>
    <xf numFmtId="172" fontId="7" fillId="0" borderId="10" xfId="0" applyNumberFormat="1" applyFont="1" applyBorder="1" applyAlignment="1">
      <alignment horizontal="right" vertical="center"/>
    </xf>
    <xf numFmtId="172" fontId="7" fillId="35" borderId="13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72" fontId="7" fillId="0" borderId="0" xfId="0" applyNumberFormat="1" applyFont="1" applyAlignment="1">
      <alignment vertical="center"/>
    </xf>
    <xf numFmtId="172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17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72" fontId="7" fillId="35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Alignment="1">
      <alignment vertical="center"/>
    </xf>
    <xf numFmtId="0" fontId="7" fillId="0" borderId="10" xfId="0" applyFont="1" applyBorder="1" applyAlignment="1">
      <alignment vertical="center" wrapText="1"/>
    </xf>
    <xf numFmtId="172" fontId="0" fillId="36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left" wrapText="1"/>
    </xf>
    <xf numFmtId="0" fontId="0" fillId="33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1">
      <selection activeCell="A22" sqref="A22:H22"/>
    </sheetView>
  </sheetViews>
  <sheetFormatPr defaultColWidth="9.140625" defaultRowHeight="12.75"/>
  <cols>
    <col min="1" max="1" width="26.7109375" style="10" customWidth="1"/>
    <col min="2" max="2" width="8.00390625" style="10" customWidth="1"/>
    <col min="3" max="3" width="4.421875" style="10" customWidth="1"/>
    <col min="4" max="4" width="4.140625" style="10" customWidth="1"/>
    <col min="5" max="5" width="7.57421875" style="10" bestFit="1" customWidth="1"/>
    <col min="6" max="6" width="30.57421875" style="10" customWidth="1"/>
    <col min="7" max="7" width="14.57421875" style="10" customWidth="1"/>
    <col min="8" max="8" width="10.140625" style="12" bestFit="1" customWidth="1"/>
    <col min="9" max="16384" width="9.140625" style="10" customWidth="1"/>
  </cols>
  <sheetData>
    <row r="1" spans="1:8" ht="12.75">
      <c r="A1" s="54"/>
      <c r="B1" s="54"/>
      <c r="C1" s="54"/>
      <c r="D1" s="54"/>
      <c r="E1" s="54"/>
      <c r="F1" s="54"/>
      <c r="G1" s="54"/>
      <c r="H1" s="54"/>
    </row>
    <row r="2" spans="1:8" ht="43.5" customHeight="1">
      <c r="A2" s="57" t="s">
        <v>105</v>
      </c>
      <c r="B2" s="57"/>
      <c r="C2" s="57"/>
      <c r="D2" s="57"/>
      <c r="E2" s="57"/>
      <c r="F2" s="57"/>
      <c r="G2" s="57"/>
      <c r="H2" s="57"/>
    </row>
    <row r="3" spans="1:8" ht="12.75">
      <c r="A3" s="58" t="s">
        <v>242</v>
      </c>
      <c r="B3" s="58"/>
      <c r="C3" s="58"/>
      <c r="D3" s="58"/>
      <c r="E3" s="58"/>
      <c r="F3" s="58"/>
      <c r="G3" s="58"/>
      <c r="H3" s="58"/>
    </row>
    <row r="4" spans="1:8" ht="12.75">
      <c r="A4" s="3"/>
      <c r="B4" s="5">
        <v>2018</v>
      </c>
      <c r="C4" s="2" t="s">
        <v>106</v>
      </c>
      <c r="D4" s="5">
        <v>1</v>
      </c>
      <c r="E4" s="53" t="s">
        <v>107</v>
      </c>
      <c r="F4" s="53"/>
      <c r="G4" s="59"/>
      <c r="H4" s="19"/>
    </row>
    <row r="5" spans="1:8" ht="12.75">
      <c r="A5" s="55" t="s">
        <v>117</v>
      </c>
      <c r="B5" s="55"/>
      <c r="C5" s="55"/>
      <c r="D5" s="55"/>
      <c r="E5" s="55"/>
      <c r="F5" s="55"/>
      <c r="G5" s="56"/>
      <c r="H5" s="13" t="s">
        <v>103</v>
      </c>
    </row>
    <row r="6" spans="1:8" ht="12.75">
      <c r="A6" s="51"/>
      <c r="B6" s="51"/>
      <c r="C6" s="51"/>
      <c r="D6" s="51"/>
      <c r="E6" s="51"/>
      <c r="F6" s="51"/>
      <c r="G6" s="51"/>
      <c r="H6" s="51"/>
    </row>
    <row r="7" spans="1:8" ht="12.75">
      <c r="A7" s="4" t="s">
        <v>108</v>
      </c>
      <c r="B7" s="52" t="s">
        <v>250</v>
      </c>
      <c r="C7" s="52"/>
      <c r="D7" s="52"/>
      <c r="E7" s="52"/>
      <c r="F7" s="52"/>
      <c r="G7" s="6" t="s">
        <v>118</v>
      </c>
      <c r="H7" s="14">
        <v>5936226</v>
      </c>
    </row>
    <row r="8" spans="1:8" ht="12.75">
      <c r="A8" s="51"/>
      <c r="B8" s="51"/>
      <c r="C8" s="51"/>
      <c r="D8" s="51"/>
      <c r="E8" s="51"/>
      <c r="F8" s="51"/>
      <c r="G8" s="51"/>
      <c r="H8" s="51"/>
    </row>
    <row r="9" spans="1:8" ht="12.75">
      <c r="A9" s="4" t="s">
        <v>110</v>
      </c>
      <c r="B9" s="52" t="s">
        <v>243</v>
      </c>
      <c r="C9" s="52"/>
      <c r="D9" s="52"/>
      <c r="E9" s="52"/>
      <c r="F9" s="52"/>
      <c r="G9" s="3" t="s">
        <v>119</v>
      </c>
      <c r="H9" s="15">
        <v>19211</v>
      </c>
    </row>
    <row r="10" spans="1:8" ht="12.75">
      <c r="A10" s="51"/>
      <c r="B10" s="51"/>
      <c r="C10" s="51"/>
      <c r="D10" s="51"/>
      <c r="E10" s="51"/>
      <c r="F10" s="51"/>
      <c r="G10" s="51"/>
      <c r="H10" s="51"/>
    </row>
    <row r="11" spans="1:8" ht="12.75">
      <c r="A11" s="4" t="s">
        <v>109</v>
      </c>
      <c r="B11" s="52"/>
      <c r="C11" s="52"/>
      <c r="D11" s="52"/>
      <c r="E11" s="52"/>
      <c r="F11" s="52"/>
      <c r="G11" s="6" t="s">
        <v>120</v>
      </c>
      <c r="H11" s="15">
        <v>1150</v>
      </c>
    </row>
    <row r="12" spans="1:8" ht="12.75">
      <c r="A12" s="51"/>
      <c r="B12" s="51"/>
      <c r="C12" s="51"/>
      <c r="D12" s="51"/>
      <c r="E12" s="51"/>
      <c r="F12" s="51"/>
      <c r="G12" s="51"/>
      <c r="H12" s="51"/>
    </row>
    <row r="13" spans="1:8" ht="12.75">
      <c r="A13" s="4" t="s">
        <v>111</v>
      </c>
      <c r="B13" s="52" t="s">
        <v>244</v>
      </c>
      <c r="C13" s="52"/>
      <c r="D13" s="52"/>
      <c r="E13" s="52"/>
      <c r="F13" s="52"/>
      <c r="G13" s="6" t="s">
        <v>121</v>
      </c>
      <c r="H13" s="15">
        <v>144</v>
      </c>
    </row>
    <row r="14" spans="1:8" ht="12.75">
      <c r="A14" s="51"/>
      <c r="B14" s="51"/>
      <c r="C14" s="51"/>
      <c r="D14" s="51"/>
      <c r="E14" s="51"/>
      <c r="F14" s="51"/>
      <c r="G14" s="51"/>
      <c r="H14" s="51"/>
    </row>
    <row r="15" spans="1:8" ht="25.5">
      <c r="A15" s="4" t="s">
        <v>112</v>
      </c>
      <c r="B15" s="52" t="s">
        <v>245</v>
      </c>
      <c r="C15" s="52"/>
      <c r="D15" s="52"/>
      <c r="E15" s="52"/>
      <c r="F15" s="52"/>
      <c r="G15" s="6" t="s">
        <v>123</v>
      </c>
      <c r="H15" s="15">
        <v>8114</v>
      </c>
    </row>
    <row r="16" spans="1:8" ht="12.75">
      <c r="A16" s="51"/>
      <c r="B16" s="51"/>
      <c r="C16" s="51"/>
      <c r="D16" s="51"/>
      <c r="E16" s="51"/>
      <c r="F16" s="51"/>
      <c r="G16" s="51"/>
      <c r="H16" s="51"/>
    </row>
    <row r="17" spans="1:8" ht="12.75">
      <c r="A17" s="53" t="s">
        <v>113</v>
      </c>
      <c r="B17" s="53"/>
      <c r="C17" s="53"/>
      <c r="D17" s="53"/>
      <c r="E17" s="53"/>
      <c r="F17" s="53"/>
      <c r="G17" s="6" t="s">
        <v>122</v>
      </c>
      <c r="H17" s="15">
        <v>200230721</v>
      </c>
    </row>
    <row r="18" spans="1:8" ht="12.75">
      <c r="A18" s="51"/>
      <c r="B18" s="51"/>
      <c r="C18" s="51"/>
      <c r="D18" s="51"/>
      <c r="E18" s="51"/>
      <c r="F18" s="51"/>
      <c r="G18" s="51"/>
      <c r="H18" s="51"/>
    </row>
    <row r="19" spans="1:8" ht="12.75">
      <c r="A19" s="4" t="s">
        <v>115</v>
      </c>
      <c r="B19" s="52" t="s">
        <v>246</v>
      </c>
      <c r="C19" s="52"/>
      <c r="D19" s="52"/>
      <c r="E19" s="52"/>
      <c r="F19" s="52"/>
      <c r="G19" s="6" t="s">
        <v>124</v>
      </c>
      <c r="H19" s="15">
        <v>1703401</v>
      </c>
    </row>
    <row r="20" spans="1:8" ht="12.75">
      <c r="A20" s="51"/>
      <c r="B20" s="51"/>
      <c r="C20" s="51"/>
      <c r="D20" s="51"/>
      <c r="E20" s="51"/>
      <c r="F20" s="51"/>
      <c r="G20" s="51"/>
      <c r="H20" s="51"/>
    </row>
    <row r="21" spans="1:8" ht="25.5">
      <c r="A21" s="4" t="s">
        <v>116</v>
      </c>
      <c r="B21" s="52" t="s">
        <v>247</v>
      </c>
      <c r="C21" s="52"/>
      <c r="D21" s="52"/>
      <c r="E21" s="52"/>
      <c r="F21" s="52"/>
      <c r="G21" s="6" t="s">
        <v>125</v>
      </c>
      <c r="H21" s="16">
        <v>43216</v>
      </c>
    </row>
    <row r="22" spans="1:8" ht="12.75">
      <c r="A22" s="51"/>
      <c r="B22" s="51"/>
      <c r="C22" s="51"/>
      <c r="D22" s="51"/>
      <c r="E22" s="51"/>
      <c r="F22" s="51"/>
      <c r="G22" s="51"/>
      <c r="H22" s="51"/>
    </row>
    <row r="23" spans="1:8" ht="25.5">
      <c r="A23" s="53" t="s">
        <v>114</v>
      </c>
      <c r="B23" s="53"/>
      <c r="C23" s="53"/>
      <c r="D23" s="53"/>
      <c r="E23" s="53"/>
      <c r="F23" s="53"/>
      <c r="G23" s="3" t="s">
        <v>126</v>
      </c>
      <c r="H23" s="16"/>
    </row>
    <row r="24" spans="1:8" ht="12.75">
      <c r="A24" s="51"/>
      <c r="B24" s="51"/>
      <c r="C24" s="51"/>
      <c r="D24" s="51"/>
      <c r="E24" s="51"/>
      <c r="F24" s="51"/>
      <c r="G24" s="51"/>
      <c r="H24" s="51"/>
    </row>
    <row r="25" spans="1:8" ht="25.5">
      <c r="A25" s="51"/>
      <c r="B25" s="51"/>
      <c r="C25" s="51"/>
      <c r="D25" s="51"/>
      <c r="E25" s="51"/>
      <c r="F25" s="51"/>
      <c r="G25" s="3" t="s">
        <v>127</v>
      </c>
      <c r="H25" s="16"/>
    </row>
    <row r="26" ht="12.75">
      <c r="A26" s="10" t="s">
        <v>104</v>
      </c>
    </row>
  </sheetData>
  <sheetProtection/>
  <mergeCells count="25">
    <mergeCell ref="A1:H1"/>
    <mergeCell ref="A5:G5"/>
    <mergeCell ref="B7:F7"/>
    <mergeCell ref="A2:H2"/>
    <mergeCell ref="A3:H3"/>
    <mergeCell ref="A18:H18"/>
    <mergeCell ref="A8:H8"/>
    <mergeCell ref="A6:H6"/>
    <mergeCell ref="E4:G4"/>
    <mergeCell ref="B9:F9"/>
    <mergeCell ref="A17:F17"/>
    <mergeCell ref="B11:F11"/>
    <mergeCell ref="A16:H16"/>
    <mergeCell ref="A14:H14"/>
    <mergeCell ref="A12:H12"/>
    <mergeCell ref="A10:H10"/>
    <mergeCell ref="B13:F13"/>
    <mergeCell ref="B15:F15"/>
    <mergeCell ref="A25:F25"/>
    <mergeCell ref="B21:F21"/>
    <mergeCell ref="A23:F23"/>
    <mergeCell ref="B19:F19"/>
    <mergeCell ref="A24:H24"/>
    <mergeCell ref="A22:H22"/>
    <mergeCell ref="A20:H20"/>
  </mergeCells>
  <printOptions horizontalCentered="1"/>
  <pageMargins left="0.85" right="0.1968503937007874" top="0.93" bottom="0.1968503937007874" header="0.1968503937007874" footer="0.1968503937007874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8"/>
  <sheetViews>
    <sheetView view="pageBreakPreview" zoomScaleSheetLayoutView="100" zoomScalePageLayoutView="0" workbookViewId="0" topLeftCell="A52">
      <selection activeCell="L61" sqref="L61"/>
    </sheetView>
  </sheetViews>
  <sheetFormatPr defaultColWidth="9.140625" defaultRowHeight="12.75"/>
  <cols>
    <col min="1" max="1" width="96.8515625" style="21" bestFit="1" customWidth="1"/>
    <col min="2" max="2" width="6.00390625" style="21" customWidth="1"/>
    <col min="3" max="3" width="18.00390625" style="21" customWidth="1"/>
    <col min="4" max="4" width="18.28125" style="21" customWidth="1"/>
    <col min="5" max="16384" width="9.140625" style="21" customWidth="1"/>
  </cols>
  <sheetData>
    <row r="1" spans="1:4" ht="15">
      <c r="A1" s="60" t="s">
        <v>241</v>
      </c>
      <c r="B1" s="60"/>
      <c r="C1" s="60"/>
      <c r="D1" s="60"/>
    </row>
    <row r="2" spans="1:4" ht="45">
      <c r="A2" s="22" t="s">
        <v>128</v>
      </c>
      <c r="B2" s="23" t="s">
        <v>130</v>
      </c>
      <c r="C2" s="23" t="s">
        <v>129</v>
      </c>
      <c r="D2" s="23" t="s">
        <v>132</v>
      </c>
    </row>
    <row r="3" spans="1:4" ht="14.25">
      <c r="A3" s="24">
        <v>1</v>
      </c>
      <c r="B3" s="25">
        <v>2</v>
      </c>
      <c r="C3" s="25">
        <v>3</v>
      </c>
      <c r="D3" s="25">
        <v>4</v>
      </c>
    </row>
    <row r="4" spans="1:4" ht="15">
      <c r="A4" s="22" t="s">
        <v>0</v>
      </c>
      <c r="B4" s="26" t="s">
        <v>103</v>
      </c>
      <c r="C4" s="27"/>
      <c r="D4" s="27"/>
    </row>
    <row r="5" spans="1:4" ht="15">
      <c r="A5" s="22" t="s">
        <v>131</v>
      </c>
      <c r="B5" s="26" t="s">
        <v>103</v>
      </c>
      <c r="C5" s="27"/>
      <c r="D5" s="27"/>
    </row>
    <row r="6" spans="1:4" ht="15">
      <c r="A6" s="22" t="s">
        <v>133</v>
      </c>
      <c r="B6" s="26" t="s">
        <v>103</v>
      </c>
      <c r="C6" s="27"/>
      <c r="D6" s="27"/>
    </row>
    <row r="7" spans="1:4" ht="18" customHeight="1">
      <c r="A7" s="28" t="s">
        <v>134</v>
      </c>
      <c r="B7" s="26" t="s">
        <v>1</v>
      </c>
      <c r="C7" s="29">
        <f>15792839+3737384</f>
        <v>19530223</v>
      </c>
      <c r="D7" s="29">
        <v>19615716</v>
      </c>
    </row>
    <row r="8" spans="1:4" ht="18" customHeight="1">
      <c r="A8" s="28" t="s">
        <v>135</v>
      </c>
      <c r="B8" s="26" t="s">
        <v>3</v>
      </c>
      <c r="C8" s="29">
        <f>8527586+2677114</f>
        <v>11204700</v>
      </c>
      <c r="D8" s="29">
        <v>11360135</v>
      </c>
    </row>
    <row r="9" spans="1:4" ht="18" customHeight="1">
      <c r="A9" s="28" t="s">
        <v>136</v>
      </c>
      <c r="B9" s="26" t="s">
        <v>4</v>
      </c>
      <c r="C9" s="30">
        <f>C7-C8</f>
        <v>8325523</v>
      </c>
      <c r="D9" s="30">
        <f>D7-D8</f>
        <v>8255581</v>
      </c>
    </row>
    <row r="10" spans="1:4" ht="18" customHeight="1">
      <c r="A10" s="28" t="s">
        <v>137</v>
      </c>
      <c r="B10" s="26" t="s">
        <v>103</v>
      </c>
      <c r="C10" s="31"/>
      <c r="D10" s="31"/>
    </row>
    <row r="11" spans="1:4" ht="18" customHeight="1">
      <c r="A11" s="28" t="s">
        <v>138</v>
      </c>
      <c r="B11" s="26" t="s">
        <v>2</v>
      </c>
      <c r="C11" s="29"/>
      <c r="D11" s="29"/>
    </row>
    <row r="12" spans="1:4" ht="18" customHeight="1">
      <c r="A12" s="28" t="s">
        <v>139</v>
      </c>
      <c r="B12" s="26" t="s">
        <v>5</v>
      </c>
      <c r="C12" s="29"/>
      <c r="D12" s="29"/>
    </row>
    <row r="13" spans="1:4" ht="18" customHeight="1">
      <c r="A13" s="28" t="s">
        <v>140</v>
      </c>
      <c r="B13" s="26" t="s">
        <v>6</v>
      </c>
      <c r="C13" s="30"/>
      <c r="D13" s="30"/>
    </row>
    <row r="14" spans="1:4" ht="18" customHeight="1">
      <c r="A14" s="28" t="s">
        <v>141</v>
      </c>
      <c r="B14" s="32" t="s">
        <v>8</v>
      </c>
      <c r="C14" s="33">
        <f>C15+C16+C17+C18+C19</f>
        <v>11205269</v>
      </c>
      <c r="D14" s="33">
        <f>D15+D16+D17+D18+D19</f>
        <v>11134653</v>
      </c>
    </row>
    <row r="15" spans="1:4" ht="18" customHeight="1">
      <c r="A15" s="28" t="s">
        <v>142</v>
      </c>
      <c r="B15" s="26" t="s">
        <v>7</v>
      </c>
      <c r="C15" s="29">
        <f>20008+591+317947</f>
        <v>338546</v>
      </c>
      <c r="D15" s="29">
        <f>20008+591+317947</f>
        <v>338546</v>
      </c>
    </row>
    <row r="16" spans="1:4" ht="18" customHeight="1">
      <c r="A16" s="28" t="s">
        <v>143</v>
      </c>
      <c r="B16" s="26" t="s">
        <v>9</v>
      </c>
      <c r="C16" s="29">
        <f>243146+9785299+833278</f>
        <v>10861723</v>
      </c>
      <c r="D16" s="29">
        <f>172530+9785299+833278</f>
        <v>10791107</v>
      </c>
    </row>
    <row r="17" spans="1:4" ht="18" customHeight="1">
      <c r="A17" s="28" t="s">
        <v>144</v>
      </c>
      <c r="B17" s="26" t="s">
        <v>10</v>
      </c>
      <c r="C17" s="29"/>
      <c r="D17" s="29"/>
    </row>
    <row r="18" spans="1:4" ht="18" customHeight="1">
      <c r="A18" s="28" t="s">
        <v>145</v>
      </c>
      <c r="B18" s="26" t="s">
        <v>11</v>
      </c>
      <c r="C18" s="29"/>
      <c r="D18" s="29"/>
    </row>
    <row r="19" spans="1:4" ht="18" customHeight="1">
      <c r="A19" s="28" t="s">
        <v>146</v>
      </c>
      <c r="B19" s="26" t="s">
        <v>12</v>
      </c>
      <c r="C19" s="29">
        <v>5000</v>
      </c>
      <c r="D19" s="29">
        <v>5000</v>
      </c>
    </row>
    <row r="20" spans="1:4" ht="18" customHeight="1">
      <c r="A20" s="28" t="s">
        <v>147</v>
      </c>
      <c r="B20" s="26" t="s">
        <v>13</v>
      </c>
      <c r="C20" s="29">
        <f>12753+5905</f>
        <v>18658</v>
      </c>
      <c r="D20" s="29">
        <v>5036861</v>
      </c>
    </row>
    <row r="21" spans="1:4" ht="18" customHeight="1">
      <c r="A21" s="28" t="s">
        <v>148</v>
      </c>
      <c r="B21" s="26" t="s">
        <v>14</v>
      </c>
      <c r="C21" s="29">
        <f>33309+3797</f>
        <v>37106</v>
      </c>
      <c r="D21" s="29">
        <f>33309+3797</f>
        <v>37106</v>
      </c>
    </row>
    <row r="22" spans="1:4" ht="18" customHeight="1">
      <c r="A22" s="28" t="s">
        <v>149</v>
      </c>
      <c r="B22" s="26" t="s">
        <v>15</v>
      </c>
      <c r="C22" s="29">
        <v>5072754</v>
      </c>
      <c r="D22" s="29">
        <v>5072404</v>
      </c>
    </row>
    <row r="23" spans="1:4" ht="18" customHeight="1">
      <c r="A23" s="28" t="s">
        <v>102</v>
      </c>
      <c r="B23" s="26" t="s">
        <v>16</v>
      </c>
      <c r="C23" s="29"/>
      <c r="D23" s="29"/>
    </row>
    <row r="24" spans="1:4" ht="18" customHeight="1">
      <c r="A24" s="28" t="s">
        <v>150</v>
      </c>
      <c r="B24" s="26" t="s">
        <v>17</v>
      </c>
      <c r="C24" s="30">
        <f>C9+C13+C14+C20+C21+C22+C23</f>
        <v>24659310</v>
      </c>
      <c r="D24" s="30">
        <f>D9+D13+D14+D20+D21+D22+D23</f>
        <v>29536605</v>
      </c>
    </row>
    <row r="25" spans="1:4" ht="18" customHeight="1">
      <c r="A25" s="22" t="s">
        <v>151</v>
      </c>
      <c r="B25" s="26" t="s">
        <v>103</v>
      </c>
      <c r="C25" s="34"/>
      <c r="D25" s="34"/>
    </row>
    <row r="26" spans="1:4" ht="18" customHeight="1">
      <c r="A26" s="28" t="s">
        <v>152</v>
      </c>
      <c r="B26" s="26" t="s">
        <v>18</v>
      </c>
      <c r="C26" s="33">
        <f>C27+C28+C29+C30</f>
        <v>50412283</v>
      </c>
      <c r="D26" s="33">
        <f>D27+D28+D29+D30</f>
        <v>34765061</v>
      </c>
    </row>
    <row r="27" spans="1:4" ht="18" customHeight="1">
      <c r="A27" s="28" t="s">
        <v>153</v>
      </c>
      <c r="B27" s="26" t="s">
        <v>19</v>
      </c>
      <c r="C27" s="29">
        <f>38467215+331983+7141051+1059661+2874617</f>
        <v>49874527</v>
      </c>
      <c r="D27" s="29">
        <f>27133306+331983+3013940+927366+2873023+1</f>
        <v>34279619</v>
      </c>
    </row>
    <row r="28" spans="1:4" ht="18" customHeight="1">
      <c r="A28" s="28" t="s">
        <v>154</v>
      </c>
      <c r="B28" s="26" t="s">
        <v>20</v>
      </c>
      <c r="C28" s="29"/>
      <c r="D28" s="29"/>
    </row>
    <row r="29" spans="1:4" ht="18" customHeight="1">
      <c r="A29" s="28" t="s">
        <v>155</v>
      </c>
      <c r="B29" s="26" t="s">
        <v>21</v>
      </c>
      <c r="C29" s="29">
        <v>248275</v>
      </c>
      <c r="D29" s="29">
        <v>239063</v>
      </c>
    </row>
    <row r="30" spans="1:4" ht="18" customHeight="1">
      <c r="A30" s="28" t="s">
        <v>156</v>
      </c>
      <c r="B30" s="26" t="s">
        <v>22</v>
      </c>
      <c r="C30" s="29">
        <v>289481</v>
      </c>
      <c r="D30" s="29">
        <v>246379</v>
      </c>
    </row>
    <row r="31" spans="1:4" ht="18" customHeight="1">
      <c r="A31" s="28" t="s">
        <v>157</v>
      </c>
      <c r="B31" s="26" t="s">
        <v>23</v>
      </c>
      <c r="C31" s="29"/>
      <c r="D31" s="29">
        <v>237664</v>
      </c>
    </row>
    <row r="32" spans="1:4" ht="18" customHeight="1">
      <c r="A32" s="28" t="s">
        <v>158</v>
      </c>
      <c r="B32" s="26" t="s">
        <v>24</v>
      </c>
      <c r="C32" s="29"/>
      <c r="D32" s="29"/>
    </row>
    <row r="33" spans="1:4" ht="18" customHeight="1">
      <c r="A33" s="28" t="s">
        <v>159</v>
      </c>
      <c r="B33" s="26" t="s">
        <v>25</v>
      </c>
      <c r="C33" s="30">
        <f>C35+C37+C38+C39+C40+C41+C42+C43+C44</f>
        <v>42937789</v>
      </c>
      <c r="D33" s="30">
        <f>D35+D37+D38+D39+D40+D41+D42+D43+D44</f>
        <v>41812505</v>
      </c>
    </row>
    <row r="34" spans="1:4" ht="18" customHeight="1">
      <c r="A34" s="28" t="s">
        <v>160</v>
      </c>
      <c r="B34" s="26" t="s">
        <v>26</v>
      </c>
      <c r="C34" s="29"/>
      <c r="D34" s="29"/>
    </row>
    <row r="35" spans="1:4" ht="18" customHeight="1">
      <c r="A35" s="28" t="s">
        <v>161</v>
      </c>
      <c r="B35" s="26" t="s">
        <v>27</v>
      </c>
      <c r="C35" s="29">
        <v>764689</v>
      </c>
      <c r="D35" s="29">
        <v>985913</v>
      </c>
    </row>
    <row r="36" spans="1:4" ht="18" customHeight="1">
      <c r="A36" s="28" t="s">
        <v>162</v>
      </c>
      <c r="B36" s="26" t="s">
        <v>28</v>
      </c>
      <c r="C36" s="29"/>
      <c r="D36" s="29"/>
    </row>
    <row r="37" spans="1:4" ht="18" customHeight="1">
      <c r="A37" s="28" t="s">
        <v>163</v>
      </c>
      <c r="B37" s="26" t="s">
        <v>29</v>
      </c>
      <c r="C37" s="29">
        <v>27820381</v>
      </c>
      <c r="D37" s="29">
        <v>27820381</v>
      </c>
    </row>
    <row r="38" spans="1:4" ht="18" customHeight="1">
      <c r="A38" s="28" t="s">
        <v>164</v>
      </c>
      <c r="B38" s="26" t="s">
        <v>30</v>
      </c>
      <c r="C38" s="29"/>
      <c r="D38" s="29"/>
    </row>
    <row r="39" spans="1:4" ht="18" customHeight="1">
      <c r="A39" s="28" t="s">
        <v>165</v>
      </c>
      <c r="B39" s="26" t="s">
        <v>31</v>
      </c>
      <c r="C39" s="29">
        <v>14060131</v>
      </c>
      <c r="D39" s="29">
        <v>12632324</v>
      </c>
    </row>
    <row r="40" spans="1:4" ht="18" customHeight="1">
      <c r="A40" s="28" t="s">
        <v>166</v>
      </c>
      <c r="B40" s="26" t="s">
        <v>32</v>
      </c>
      <c r="C40" s="29">
        <v>140835</v>
      </c>
      <c r="D40" s="29">
        <v>150570</v>
      </c>
    </row>
    <row r="41" spans="1:4" ht="18" customHeight="1">
      <c r="A41" s="28" t="s">
        <v>177</v>
      </c>
      <c r="B41" s="26" t="s">
        <v>33</v>
      </c>
      <c r="C41" s="35">
        <v>0</v>
      </c>
      <c r="D41" s="35"/>
    </row>
    <row r="42" spans="1:4" ht="18" customHeight="1">
      <c r="A42" s="28" t="s">
        <v>167</v>
      </c>
      <c r="B42" s="26" t="s">
        <v>34</v>
      </c>
      <c r="C42" s="29"/>
      <c r="D42" s="29"/>
    </row>
    <row r="43" spans="1:4" ht="18" customHeight="1">
      <c r="A43" s="28" t="s">
        <v>168</v>
      </c>
      <c r="B43" s="26" t="s">
        <v>35</v>
      </c>
      <c r="C43" s="29">
        <v>151753</v>
      </c>
      <c r="D43" s="29">
        <v>198317</v>
      </c>
    </row>
    <row r="44" spans="1:4" ht="18" customHeight="1">
      <c r="A44" s="28" t="s">
        <v>169</v>
      </c>
      <c r="B44" s="26" t="s">
        <v>36</v>
      </c>
      <c r="C44" s="29">
        <v>0</v>
      </c>
      <c r="D44" s="29">
        <v>25000</v>
      </c>
    </row>
    <row r="45" spans="1:4" ht="18" customHeight="1">
      <c r="A45" s="28" t="s">
        <v>170</v>
      </c>
      <c r="B45" s="26" t="s">
        <v>37</v>
      </c>
      <c r="C45" s="30">
        <f>+C46+C47+C48+C49</f>
        <v>8201446</v>
      </c>
      <c r="D45" s="30">
        <f>+D46+D47+D48+D49</f>
        <v>8188275</v>
      </c>
    </row>
    <row r="46" spans="1:4" ht="18" customHeight="1">
      <c r="A46" s="28" t="s">
        <v>171</v>
      </c>
      <c r="B46" s="26" t="s">
        <v>38</v>
      </c>
      <c r="C46" s="29">
        <v>1</v>
      </c>
      <c r="D46" s="29">
        <v>64</v>
      </c>
    </row>
    <row r="47" spans="1:4" ht="18" customHeight="1">
      <c r="A47" s="28" t="s">
        <v>172</v>
      </c>
      <c r="B47" s="26" t="s">
        <v>39</v>
      </c>
      <c r="C47" s="29">
        <v>112000</v>
      </c>
      <c r="D47" s="29">
        <v>99365</v>
      </c>
    </row>
    <row r="48" spans="1:4" ht="18" customHeight="1">
      <c r="A48" s="28" t="s">
        <v>173</v>
      </c>
      <c r="B48" s="26" t="s">
        <v>40</v>
      </c>
      <c r="C48" s="29"/>
      <c r="D48" s="29"/>
    </row>
    <row r="49" spans="1:4" ht="18" customHeight="1">
      <c r="A49" s="28" t="s">
        <v>174</v>
      </c>
      <c r="B49" s="26" t="s">
        <v>41</v>
      </c>
      <c r="C49" s="29">
        <f>8088845+600</f>
        <v>8089445</v>
      </c>
      <c r="D49" s="29">
        <v>8088846</v>
      </c>
    </row>
    <row r="50" spans="1:4" ht="18" customHeight="1">
      <c r="A50" s="28" t="s">
        <v>175</v>
      </c>
      <c r="B50" s="26" t="s">
        <v>42</v>
      </c>
      <c r="C50" s="29"/>
      <c r="D50" s="29"/>
    </row>
    <row r="51" spans="1:4" ht="18" customHeight="1">
      <c r="A51" s="28" t="s">
        <v>176</v>
      </c>
      <c r="B51" s="26" t="s">
        <v>43</v>
      </c>
      <c r="C51" s="29"/>
      <c r="D51" s="29"/>
    </row>
    <row r="52" spans="1:4" ht="18" customHeight="1">
      <c r="A52" s="28" t="s">
        <v>178</v>
      </c>
      <c r="B52" s="26" t="s">
        <v>44</v>
      </c>
      <c r="C52" s="30">
        <f>+C26+C31+C32+C33+C45+C50+C51</f>
        <v>101551518</v>
      </c>
      <c r="D52" s="30">
        <f>+D26+D31+D32+D33+D45+D50+D51</f>
        <v>85003505</v>
      </c>
    </row>
    <row r="53" spans="1:4" ht="18" customHeight="1">
      <c r="A53" s="28" t="s">
        <v>179</v>
      </c>
      <c r="B53" s="26" t="s">
        <v>45</v>
      </c>
      <c r="C53" s="30">
        <f>+C24+C52</f>
        <v>126210828</v>
      </c>
      <c r="D53" s="30">
        <f>+D24+D52</f>
        <v>114540110</v>
      </c>
    </row>
    <row r="54" spans="1:4" ht="18" customHeight="1">
      <c r="A54" s="36" t="s">
        <v>46</v>
      </c>
      <c r="B54" s="26" t="s">
        <v>103</v>
      </c>
      <c r="C54" s="34"/>
      <c r="D54" s="34"/>
    </row>
    <row r="55" spans="1:4" ht="18" customHeight="1">
      <c r="A55" s="36" t="s">
        <v>180</v>
      </c>
      <c r="B55" s="26" t="s">
        <v>103</v>
      </c>
      <c r="C55" s="34"/>
      <c r="D55" s="34"/>
    </row>
    <row r="56" spans="1:4" ht="18" customHeight="1">
      <c r="A56" s="28" t="s">
        <v>181</v>
      </c>
      <c r="B56" s="26" t="s">
        <v>47</v>
      </c>
      <c r="C56" s="29">
        <v>700000</v>
      </c>
      <c r="D56" s="29">
        <v>700000</v>
      </c>
    </row>
    <row r="57" spans="1:4" ht="18" customHeight="1">
      <c r="A57" s="28" t="s">
        <v>182</v>
      </c>
      <c r="B57" s="26" t="s">
        <v>48</v>
      </c>
      <c r="C57" s="29">
        <v>119533</v>
      </c>
      <c r="D57" s="29">
        <v>119533</v>
      </c>
    </row>
    <row r="58" spans="1:4" ht="18" customHeight="1">
      <c r="A58" s="28" t="s">
        <v>183</v>
      </c>
      <c r="B58" s="26" t="s">
        <v>49</v>
      </c>
      <c r="C58" s="29">
        <f>460264+3747086-2677114</f>
        <v>1530236</v>
      </c>
      <c r="D58" s="29">
        <v>1527736</v>
      </c>
    </row>
    <row r="59" spans="1:4" ht="18" customHeight="1">
      <c r="A59" s="28" t="s">
        <v>184</v>
      </c>
      <c r="B59" s="26" t="s">
        <v>50</v>
      </c>
      <c r="C59" s="29"/>
      <c r="D59" s="29"/>
    </row>
    <row r="60" spans="1:4" ht="18" customHeight="1">
      <c r="A60" s="28" t="s">
        <v>185</v>
      </c>
      <c r="B60" s="26" t="s">
        <v>51</v>
      </c>
      <c r="C60" s="29">
        <v>-34275345</v>
      </c>
      <c r="D60" s="29">
        <v>-39158322</v>
      </c>
    </row>
    <row r="61" spans="1:4" ht="18" customHeight="1">
      <c r="A61" s="28" t="s">
        <v>186</v>
      </c>
      <c r="B61" s="26" t="s">
        <v>52</v>
      </c>
      <c r="C61" s="29">
        <f>13926365-176365</f>
        <v>13750000</v>
      </c>
      <c r="D61" s="29">
        <v>13750000</v>
      </c>
    </row>
    <row r="62" spans="1:4" ht="18" customHeight="1">
      <c r="A62" s="28" t="s">
        <v>187</v>
      </c>
      <c r="B62" s="26" t="s">
        <v>53</v>
      </c>
      <c r="C62" s="29"/>
      <c r="D62" s="29"/>
    </row>
    <row r="63" spans="1:4" ht="18" customHeight="1">
      <c r="A63" s="28" t="s">
        <v>188</v>
      </c>
      <c r="B63" s="26" t="s">
        <v>54</v>
      </c>
      <c r="C63" s="30">
        <f>C56+C57+C58-C59+C60+C61+C62</f>
        <v>-18175576</v>
      </c>
      <c r="D63" s="30">
        <f>D56+D57+D58-D59+D60+D61+D62</f>
        <v>-23061053</v>
      </c>
    </row>
    <row r="77" spans="1:2" ht="14.25">
      <c r="A77" s="37"/>
      <c r="B77" s="38"/>
    </row>
    <row r="78" spans="1:2" ht="14.25">
      <c r="A78" s="39"/>
      <c r="B78" s="38"/>
    </row>
    <row r="79" spans="1:2" ht="14.25">
      <c r="A79" s="39"/>
      <c r="B79" s="38"/>
    </row>
    <row r="80" spans="1:2" ht="14.25">
      <c r="A80" s="39"/>
      <c r="B80" s="38"/>
    </row>
    <row r="81" spans="1:2" ht="14.25">
      <c r="A81" s="39"/>
      <c r="B81" s="38"/>
    </row>
    <row r="82" spans="1:2" ht="14.25">
      <c r="A82" s="39"/>
      <c r="B82" s="38"/>
    </row>
    <row r="83" spans="1:2" ht="14.25">
      <c r="A83" s="39"/>
      <c r="B83" s="38"/>
    </row>
    <row r="84" spans="1:2" ht="14.25">
      <c r="A84" s="39"/>
      <c r="B84" s="38"/>
    </row>
    <row r="85" spans="1:2" ht="14.25">
      <c r="A85" s="39"/>
      <c r="B85" s="38"/>
    </row>
    <row r="86" spans="1:2" ht="14.25">
      <c r="A86" s="39"/>
      <c r="B86" s="38"/>
    </row>
    <row r="87" spans="1:2" ht="14.25">
      <c r="A87" s="39"/>
      <c r="B87" s="38"/>
    </row>
    <row r="88" spans="1:2" ht="14.25">
      <c r="A88" s="39"/>
      <c r="B88" s="38"/>
    </row>
    <row r="89" ht="14.25">
      <c r="B89" s="38"/>
    </row>
    <row r="90" ht="14.25">
      <c r="B90" s="38"/>
    </row>
    <row r="91" ht="14.25">
      <c r="B91" s="38"/>
    </row>
    <row r="92" ht="14.25">
      <c r="B92" s="38"/>
    </row>
    <row r="93" ht="14.25">
      <c r="B93" s="38"/>
    </row>
    <row r="94" ht="14.25">
      <c r="B94" s="38"/>
    </row>
    <row r="95" ht="14.25">
      <c r="B95" s="38"/>
    </row>
    <row r="96" ht="14.25">
      <c r="B96" s="38"/>
    </row>
    <row r="97" ht="14.25">
      <c r="B97" s="38"/>
    </row>
    <row r="98" ht="14.25">
      <c r="B98" s="38"/>
    </row>
  </sheetData>
  <sheetProtection/>
  <mergeCells count="1">
    <mergeCell ref="A1:D1"/>
  </mergeCells>
  <printOptions horizontalCentered="1"/>
  <pageMargins left="0.28" right="0.62" top="0.5" bottom="0.1968503937007874" header="0.1968503937007874" footer="0.1968503937007874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tabSelected="1" view="pageBreakPreview" zoomScaleSheetLayoutView="100" zoomScalePageLayoutView="0" workbookViewId="0" topLeftCell="A1">
      <selection activeCell="F4" sqref="F4"/>
    </sheetView>
  </sheetViews>
  <sheetFormatPr defaultColWidth="9.140625" defaultRowHeight="12.75"/>
  <cols>
    <col min="1" max="1" width="72.57421875" style="10" customWidth="1"/>
    <col min="2" max="2" width="5.28125" style="10" customWidth="1"/>
    <col min="3" max="3" width="16.8515625" style="10" customWidth="1"/>
    <col min="4" max="4" width="16.57421875" style="10" customWidth="1"/>
    <col min="5" max="5" width="15.00390625" style="10" bestFit="1" customWidth="1"/>
    <col min="6" max="6" width="15.57421875" style="10" bestFit="1" customWidth="1"/>
    <col min="7" max="7" width="14.8515625" style="10" customWidth="1"/>
    <col min="8" max="8" width="13.421875" style="10" bestFit="1" customWidth="1"/>
    <col min="9" max="16384" width="9.140625" style="10" customWidth="1"/>
  </cols>
  <sheetData>
    <row r="1" spans="1:4" s="21" customFormat="1" ht="15">
      <c r="A1" s="22" t="s">
        <v>189</v>
      </c>
      <c r="B1" s="26" t="s">
        <v>103</v>
      </c>
      <c r="C1" s="34"/>
      <c r="D1" s="34"/>
    </row>
    <row r="2" spans="1:4" s="21" customFormat="1" ht="28.5" customHeight="1">
      <c r="A2" s="28" t="s">
        <v>190</v>
      </c>
      <c r="B2" s="26" t="s">
        <v>55</v>
      </c>
      <c r="C2" s="33">
        <f>C4+C6+C7+C8+C9+C10+C11+C12+C13</f>
        <v>8610338</v>
      </c>
      <c r="D2" s="33">
        <f>D4+D6+D7+D8+D9+D10+D11+D12+D13</f>
        <v>8411733</v>
      </c>
    </row>
    <row r="3" spans="1:4" s="21" customFormat="1" ht="28.5">
      <c r="A3" s="28" t="s">
        <v>191</v>
      </c>
      <c r="B3" s="26" t="s">
        <v>56</v>
      </c>
      <c r="C3" s="33"/>
      <c r="D3" s="33"/>
    </row>
    <row r="4" spans="1:4" s="21" customFormat="1" ht="14.25">
      <c r="A4" s="28" t="s">
        <v>192</v>
      </c>
      <c r="B4" s="26" t="s">
        <v>57</v>
      </c>
      <c r="C4" s="29"/>
      <c r="D4" s="29"/>
    </row>
    <row r="5" spans="1:4" s="21" customFormat="1" ht="14.25">
      <c r="A5" s="28" t="s">
        <v>193</v>
      </c>
      <c r="B5" s="26" t="s">
        <v>58</v>
      </c>
      <c r="C5" s="29"/>
      <c r="D5" s="29"/>
    </row>
    <row r="6" spans="1:4" s="21" customFormat="1" ht="14.25">
      <c r="A6" s="28" t="s">
        <v>194</v>
      </c>
      <c r="B6" s="26" t="s">
        <v>59</v>
      </c>
      <c r="C6" s="35"/>
      <c r="D6" s="35"/>
    </row>
    <row r="7" spans="1:4" s="21" customFormat="1" ht="14.25">
      <c r="A7" s="28" t="s">
        <v>195</v>
      </c>
      <c r="B7" s="26" t="s">
        <v>60</v>
      </c>
      <c r="C7" s="29"/>
      <c r="D7" s="29"/>
    </row>
    <row r="8" spans="1:4" s="21" customFormat="1" ht="28.5">
      <c r="A8" s="28" t="s">
        <v>196</v>
      </c>
      <c r="B8" s="26" t="s">
        <v>61</v>
      </c>
      <c r="C8" s="35"/>
      <c r="D8" s="35"/>
    </row>
    <row r="9" spans="1:4" s="21" customFormat="1" ht="14.25">
      <c r="A9" s="28" t="s">
        <v>197</v>
      </c>
      <c r="B9" s="26" t="s">
        <v>62</v>
      </c>
      <c r="C9" s="29"/>
      <c r="D9" s="29"/>
    </row>
    <row r="10" spans="1:6" s="21" customFormat="1" ht="14.25">
      <c r="A10" s="28" t="s">
        <v>198</v>
      </c>
      <c r="B10" s="26" t="s">
        <v>63</v>
      </c>
      <c r="C10" s="29"/>
      <c r="D10" s="29"/>
      <c r="F10" s="41"/>
    </row>
    <row r="11" spans="1:5" s="21" customFormat="1" ht="14.25">
      <c r="A11" s="28" t="s">
        <v>199</v>
      </c>
      <c r="B11" s="26" t="s">
        <v>64</v>
      </c>
      <c r="C11" s="29">
        <f>8318710+291628</f>
        <v>8610338</v>
      </c>
      <c r="D11" s="29">
        <f>95253+8316480</f>
        <v>8411733</v>
      </c>
      <c r="E11" s="41"/>
    </row>
    <row r="12" spans="1:5" s="21" customFormat="1" ht="14.25">
      <c r="A12" s="28" t="s">
        <v>200</v>
      </c>
      <c r="B12" s="26" t="s">
        <v>65</v>
      </c>
      <c r="C12" s="29"/>
      <c r="D12" s="29"/>
      <c r="E12" s="45"/>
    </row>
    <row r="13" spans="1:5" s="21" customFormat="1" ht="14.25">
      <c r="A13" s="28" t="s">
        <v>201</v>
      </c>
      <c r="B13" s="26" t="s">
        <v>66</v>
      </c>
      <c r="C13" s="29"/>
      <c r="D13" s="29"/>
      <c r="E13" s="41"/>
    </row>
    <row r="14" spans="1:7" ht="42.75">
      <c r="A14" s="28" t="s">
        <v>202</v>
      </c>
      <c r="B14" s="26" t="s">
        <v>67</v>
      </c>
      <c r="C14" s="33">
        <f>+C17+C18+C19+C20+C21+C23+C24+C25+C26+C27+C28+C29+C30+C31+C32+C22</f>
        <v>135776066</v>
      </c>
      <c r="D14" s="33">
        <f>+D17+D18+D19+D20+D21+D23+D24+D25+D26+D27+D28+D29+D30+D31+D32+D22</f>
        <v>129189430</v>
      </c>
      <c r="E14" s="42"/>
      <c r="F14" s="42"/>
      <c r="G14" s="48"/>
    </row>
    <row r="15" spans="1:6" ht="28.5">
      <c r="A15" s="28" t="s">
        <v>203</v>
      </c>
      <c r="B15" s="26" t="s">
        <v>68</v>
      </c>
      <c r="C15" s="33">
        <f>+C17+C19+C21+C23+C24+C25+C26+C27+C28+C32</f>
        <v>57979280</v>
      </c>
      <c r="D15" s="33">
        <f>+D17+D19+D21+D23+D24+D25+D26+D27+D28+D32</f>
        <v>62516253</v>
      </c>
      <c r="E15" s="42"/>
      <c r="F15" s="42"/>
    </row>
    <row r="16" spans="1:4" ht="14.25">
      <c r="A16" s="49" t="s">
        <v>204</v>
      </c>
      <c r="B16" s="26" t="s">
        <v>69</v>
      </c>
      <c r="C16" s="29"/>
      <c r="D16" s="29"/>
    </row>
    <row r="17" spans="1:5" ht="14.25">
      <c r="A17" s="49" t="s">
        <v>205</v>
      </c>
      <c r="B17" s="26" t="s">
        <v>70</v>
      </c>
      <c r="C17" s="29">
        <f>5852869+28+176365</f>
        <v>6029262</v>
      </c>
      <c r="D17" s="29">
        <v>5721051</v>
      </c>
      <c r="E17" s="50"/>
    </row>
    <row r="18" spans="1:5" ht="14.25">
      <c r="A18" s="49" t="s">
        <v>206</v>
      </c>
      <c r="B18" s="26" t="s">
        <v>71</v>
      </c>
      <c r="C18" s="29"/>
      <c r="D18" s="29"/>
      <c r="E18" s="42"/>
    </row>
    <row r="19" spans="1:4" ht="14.25">
      <c r="A19" s="49" t="s">
        <v>207</v>
      </c>
      <c r="B19" s="26" t="s">
        <v>72</v>
      </c>
      <c r="C19" s="29">
        <v>355385</v>
      </c>
      <c r="D19" s="29">
        <v>5374693</v>
      </c>
    </row>
    <row r="20" spans="1:7" ht="14.25">
      <c r="A20" s="49" t="s">
        <v>208</v>
      </c>
      <c r="B20" s="26" t="s">
        <v>73</v>
      </c>
      <c r="C20" s="29"/>
      <c r="D20" s="29"/>
      <c r="E20" s="42"/>
      <c r="G20" s="42"/>
    </row>
    <row r="21" spans="1:7" ht="28.5">
      <c r="A21" s="49" t="s">
        <v>209</v>
      </c>
      <c r="B21" s="26" t="s">
        <v>74</v>
      </c>
      <c r="C21" s="29">
        <v>42100112</v>
      </c>
      <c r="D21" s="29"/>
      <c r="E21" s="42"/>
      <c r="F21" s="42"/>
      <c r="G21" s="42"/>
    </row>
    <row r="22" spans="1:8" ht="14.25">
      <c r="A22" s="49" t="s">
        <v>210</v>
      </c>
      <c r="B22" s="26" t="s">
        <v>75</v>
      </c>
      <c r="C22" s="29">
        <v>0</v>
      </c>
      <c r="D22" s="29"/>
      <c r="E22" s="44"/>
      <c r="F22" s="44"/>
      <c r="G22" s="44"/>
      <c r="H22" s="42"/>
    </row>
    <row r="23" spans="1:8" ht="14.25">
      <c r="A23" s="49" t="s">
        <v>211</v>
      </c>
      <c r="B23" s="26" t="s">
        <v>76</v>
      </c>
      <c r="C23" s="29">
        <v>940831</v>
      </c>
      <c r="D23" s="29">
        <v>904236</v>
      </c>
      <c r="E23" s="44"/>
      <c r="F23" s="44"/>
      <c r="G23" s="44"/>
      <c r="H23" s="42"/>
    </row>
    <row r="24" spans="1:7" ht="14.25">
      <c r="A24" s="49" t="s">
        <v>212</v>
      </c>
      <c r="B24" s="26" t="s">
        <v>77</v>
      </c>
      <c r="C24" s="29">
        <f>43255428-38569105-5</f>
        <v>4686318</v>
      </c>
      <c r="D24" s="29">
        <f>43308468-3</f>
        <v>43308465</v>
      </c>
      <c r="E24" s="44"/>
      <c r="F24" s="47"/>
      <c r="G24" s="45"/>
    </row>
    <row r="25" spans="1:7" ht="14.25">
      <c r="A25" s="49" t="s">
        <v>213</v>
      </c>
      <c r="B25" s="26" t="s">
        <v>78</v>
      </c>
      <c r="C25" s="29">
        <v>112937</v>
      </c>
      <c r="D25" s="29"/>
      <c r="E25" s="46"/>
      <c r="F25" s="44"/>
      <c r="G25" s="45"/>
    </row>
    <row r="26" spans="1:7" ht="14.25">
      <c r="A26" s="49" t="s">
        <v>214</v>
      </c>
      <c r="B26" s="26" t="s">
        <v>79</v>
      </c>
      <c r="C26" s="29">
        <f>6755033-3531007-112937</f>
        <v>3111089</v>
      </c>
      <c r="D26" s="29">
        <v>6664764</v>
      </c>
      <c r="E26" s="44"/>
      <c r="F26" s="45"/>
      <c r="G26" s="45"/>
    </row>
    <row r="27" spans="1:7" ht="14.25">
      <c r="A27" s="49" t="s">
        <v>215</v>
      </c>
      <c r="B27" s="26" t="s">
        <v>80</v>
      </c>
      <c r="C27" s="29">
        <v>172624</v>
      </c>
      <c r="D27" s="29">
        <v>171672</v>
      </c>
      <c r="E27" s="44"/>
      <c r="F27" s="45"/>
      <c r="G27" s="45"/>
    </row>
    <row r="28" spans="1:7" ht="14.25">
      <c r="A28" s="49" t="s">
        <v>216</v>
      </c>
      <c r="B28" s="26" t="s">
        <v>81</v>
      </c>
      <c r="C28" s="29">
        <v>438898</v>
      </c>
      <c r="D28" s="29">
        <v>341760</v>
      </c>
      <c r="E28" s="45"/>
      <c r="F28" s="45"/>
      <c r="G28" s="45"/>
    </row>
    <row r="29" spans="1:7" ht="14.25">
      <c r="A29" s="49" t="s">
        <v>217</v>
      </c>
      <c r="B29" s="26" t="s">
        <v>82</v>
      </c>
      <c r="C29" s="29">
        <f>6754083-1742328-291628</f>
        <v>4720127</v>
      </c>
      <c r="D29" s="29">
        <f>66768430-63052661-95253</f>
        <v>3620516</v>
      </c>
      <c r="E29" s="45"/>
      <c r="F29" s="47"/>
      <c r="G29" s="45"/>
    </row>
    <row r="30" spans="1:7" ht="14.25">
      <c r="A30" s="49" t="s">
        <v>218</v>
      </c>
      <c r="B30" s="26" t="s">
        <v>83</v>
      </c>
      <c r="C30" s="29">
        <f>1742328-28+71334359</f>
        <v>73076659</v>
      </c>
      <c r="D30" s="29">
        <v>63052661</v>
      </c>
      <c r="E30" s="44"/>
      <c r="F30" s="45"/>
      <c r="G30" s="45"/>
    </row>
    <row r="31" spans="1:7" ht="14.25">
      <c r="A31" s="49" t="s">
        <v>219</v>
      </c>
      <c r="B31" s="26" t="s">
        <v>84</v>
      </c>
      <c r="C31" s="29"/>
      <c r="D31" s="29"/>
      <c r="E31" s="44"/>
      <c r="F31" s="45"/>
      <c r="G31" s="45"/>
    </row>
    <row r="32" spans="1:7" ht="14.25">
      <c r="A32" s="49" t="s">
        <v>220</v>
      </c>
      <c r="B32" s="26" t="s">
        <v>85</v>
      </c>
      <c r="C32" s="29">
        <v>31824</v>
      </c>
      <c r="D32" s="29">
        <v>29612</v>
      </c>
      <c r="E32" s="45"/>
      <c r="F32" s="45"/>
      <c r="G32" s="45"/>
    </row>
    <row r="33" spans="1:4" ht="14.25">
      <c r="A33" s="49" t="s">
        <v>221</v>
      </c>
      <c r="B33" s="26" t="s">
        <v>86</v>
      </c>
      <c r="C33" s="30">
        <f>C2+C14</f>
        <v>144386404</v>
      </c>
      <c r="D33" s="30">
        <f>D2+D14</f>
        <v>137601163</v>
      </c>
    </row>
    <row r="34" spans="1:4" ht="14.25">
      <c r="A34" s="49" t="s">
        <v>222</v>
      </c>
      <c r="B34" s="26" t="s">
        <v>87</v>
      </c>
      <c r="C34" s="30">
        <f>C33+list02!C63</f>
        <v>126210828</v>
      </c>
      <c r="D34" s="30">
        <f>D33+list02!D63</f>
        <v>114540110</v>
      </c>
    </row>
    <row r="35" spans="3:7" ht="12.75">
      <c r="C35" s="42">
        <f>C34-list02!C53</f>
        <v>0</v>
      </c>
      <c r="D35" s="42">
        <f>D34-list02!D53</f>
        <v>0</v>
      </c>
      <c r="E35" s="42"/>
      <c r="F35" s="42"/>
      <c r="G35" s="42"/>
    </row>
    <row r="36" ht="12.75">
      <c r="D36" s="42"/>
    </row>
    <row r="37" spans="1:4" ht="19.5" customHeight="1">
      <c r="A37" s="63" t="s">
        <v>223</v>
      </c>
      <c r="B37" s="63"/>
      <c r="C37" s="63"/>
      <c r="D37" s="63"/>
    </row>
    <row r="38" spans="1:4" ht="51">
      <c r="A38" s="17" t="s">
        <v>128</v>
      </c>
      <c r="B38" s="18" t="s">
        <v>130</v>
      </c>
      <c r="C38" s="18" t="s">
        <v>129</v>
      </c>
      <c r="D38" s="18" t="s">
        <v>132</v>
      </c>
    </row>
    <row r="39" spans="1:4" ht="12.75">
      <c r="A39" s="8">
        <v>1</v>
      </c>
      <c r="B39" s="9">
        <v>2</v>
      </c>
      <c r="C39" s="9">
        <v>3</v>
      </c>
      <c r="D39" s="9">
        <v>4</v>
      </c>
    </row>
    <row r="40" spans="1:4" ht="12.75">
      <c r="A40" s="7" t="s">
        <v>224</v>
      </c>
      <c r="B40" s="1" t="s">
        <v>88</v>
      </c>
      <c r="C40" s="11"/>
      <c r="D40" s="11"/>
    </row>
    <row r="41" spans="1:4" ht="12.75">
      <c r="A41" s="7" t="s">
        <v>225</v>
      </c>
      <c r="B41" s="1" t="s">
        <v>89</v>
      </c>
      <c r="C41" s="11"/>
      <c r="D41" s="11"/>
    </row>
    <row r="42" spans="1:4" ht="12.75">
      <c r="A42" s="7" t="s">
        <v>226</v>
      </c>
      <c r="B42" s="1" t="s">
        <v>90</v>
      </c>
      <c r="C42" s="11"/>
      <c r="D42" s="11"/>
    </row>
    <row r="43" spans="1:4" ht="12.75">
      <c r="A43" s="7" t="s">
        <v>227</v>
      </c>
      <c r="B43" s="1" t="s">
        <v>91</v>
      </c>
      <c r="C43" s="11"/>
      <c r="D43" s="11"/>
    </row>
    <row r="44" spans="1:4" ht="12.75">
      <c r="A44" s="7" t="s">
        <v>228</v>
      </c>
      <c r="B44" s="1" t="s">
        <v>92</v>
      </c>
      <c r="C44" s="11"/>
      <c r="D44" s="11"/>
    </row>
    <row r="45" spans="1:4" ht="12.75">
      <c r="A45" s="7" t="s">
        <v>229</v>
      </c>
      <c r="B45" s="1" t="s">
        <v>93</v>
      </c>
      <c r="C45" s="11"/>
      <c r="D45" s="11"/>
    </row>
    <row r="46" spans="1:4" ht="12.75">
      <c r="A46" s="7" t="s">
        <v>230</v>
      </c>
      <c r="B46" s="1" t="s">
        <v>94</v>
      </c>
      <c r="C46" s="11"/>
      <c r="D46" s="11"/>
    </row>
    <row r="47" spans="1:4" ht="12.75">
      <c r="A47" s="7" t="s">
        <v>231</v>
      </c>
      <c r="B47" s="1" t="s">
        <v>95</v>
      </c>
      <c r="C47" s="11"/>
      <c r="D47" s="11"/>
    </row>
    <row r="48" spans="1:4" ht="12.75">
      <c r="A48" s="7" t="s">
        <v>232</v>
      </c>
      <c r="B48" s="1" t="s">
        <v>96</v>
      </c>
      <c r="C48" s="11"/>
      <c r="D48" s="11"/>
    </row>
    <row r="49" spans="1:4" ht="12.75">
      <c r="A49" s="7" t="s">
        <v>233</v>
      </c>
      <c r="B49" s="1" t="s">
        <v>101</v>
      </c>
      <c r="C49" s="11"/>
      <c r="D49" s="11"/>
    </row>
    <row r="50" spans="1:4" ht="12.75">
      <c r="A50" s="7" t="s">
        <v>234</v>
      </c>
      <c r="B50" s="1" t="s">
        <v>97</v>
      </c>
      <c r="C50" s="11"/>
      <c r="D50" s="11"/>
    </row>
    <row r="51" spans="1:4" ht="25.5">
      <c r="A51" s="7" t="s">
        <v>235</v>
      </c>
      <c r="B51" s="1" t="s">
        <v>98</v>
      </c>
      <c r="C51" s="11"/>
      <c r="D51" s="11"/>
    </row>
    <row r="52" spans="1:4" ht="12.75">
      <c r="A52" s="7" t="s">
        <v>236</v>
      </c>
      <c r="B52" s="1" t="s">
        <v>99</v>
      </c>
      <c r="C52" s="11"/>
      <c r="D52" s="11"/>
    </row>
    <row r="53" spans="1:4" ht="12.75">
      <c r="A53" s="7" t="s">
        <v>237</v>
      </c>
      <c r="B53" s="1" t="s">
        <v>100</v>
      </c>
      <c r="C53" s="11"/>
      <c r="D53" s="11"/>
    </row>
    <row r="54" spans="1:4" ht="39.75" customHeight="1">
      <c r="A54" s="53" t="s">
        <v>238</v>
      </c>
      <c r="B54" s="53"/>
      <c r="C54" s="53"/>
      <c r="D54" s="53"/>
    </row>
    <row r="55" spans="1:4" ht="12.75">
      <c r="A55" s="20"/>
      <c r="B55" s="20"/>
      <c r="C55" s="20"/>
      <c r="D55" s="20"/>
    </row>
    <row r="56" spans="1:4" ht="12.75">
      <c r="A56" s="64" t="s">
        <v>239</v>
      </c>
      <c r="B56" s="64"/>
      <c r="C56" s="64"/>
      <c r="D56" s="64"/>
    </row>
    <row r="57" spans="1:10" ht="12.75">
      <c r="A57" s="62" t="s">
        <v>249</v>
      </c>
      <c r="B57" s="62"/>
      <c r="C57" s="62"/>
      <c r="D57" s="62"/>
      <c r="E57" s="43"/>
      <c r="F57" s="43"/>
      <c r="G57" s="43"/>
      <c r="H57" s="43"/>
      <c r="I57" s="43"/>
      <c r="J57" s="43"/>
    </row>
    <row r="58" spans="1:4" ht="12.75">
      <c r="A58" s="40"/>
      <c r="B58" s="40"/>
      <c r="C58" s="40"/>
      <c r="D58" s="40"/>
    </row>
    <row r="59" spans="1:4" ht="12.75">
      <c r="A59" s="61" t="s">
        <v>240</v>
      </c>
      <c r="B59" s="61"/>
      <c r="C59" s="61"/>
      <c r="D59" s="61"/>
    </row>
    <row r="60" spans="1:4" ht="12.75">
      <c r="A60" s="62" t="s">
        <v>248</v>
      </c>
      <c r="B60" s="62"/>
      <c r="C60" s="62"/>
      <c r="D60" s="62"/>
    </row>
  </sheetData>
  <sheetProtection/>
  <mergeCells count="6">
    <mergeCell ref="A59:D59"/>
    <mergeCell ref="A60:D60"/>
    <mergeCell ref="A54:D54"/>
    <mergeCell ref="A37:D37"/>
    <mergeCell ref="A56:D56"/>
    <mergeCell ref="A57:D57"/>
  </mergeCells>
  <printOptions horizontalCentered="1"/>
  <pageMargins left="0.56" right="0.1968503937007874" top="0.38" bottom="0.27" header="0.1968503937007874" footer="0.2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Farhod</dc:creator>
  <cp:keywords/>
  <dc:description/>
  <cp:lastModifiedBy>Kursor</cp:lastModifiedBy>
  <cp:lastPrinted>2018-04-26T07:02:30Z</cp:lastPrinted>
  <dcterms:created xsi:type="dcterms:W3CDTF">2008-03-03T23:56:31Z</dcterms:created>
  <dcterms:modified xsi:type="dcterms:W3CDTF">2019-04-30T08:50:06Z</dcterms:modified>
  <cp:category/>
  <cp:version/>
  <cp:contentType/>
  <cp:contentStatus/>
</cp:coreProperties>
</file>