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<sst xmlns="http://schemas.openxmlformats.org/spreadsheetml/2006/main" count="220" uniqueCount="147">
  <si>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</si>
  <si>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</si>
  <si>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</si>
  <si>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</si>
  <si>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</si>
  <si>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</si>
  <si>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</si>
  <si>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</si>
  <si>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</si>
  <si>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</si>
  <si>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</si>
  <si>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</si>
  <si>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</si>
  <si>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</si>
  <si>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</si>
  <si>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</si>
  <si>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</si>
  <si>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</si>
  <si>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</si>
  <si>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</si>
  <si>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</si>
  <si>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</si>
  <si>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</si>
  <si>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</si>
  <si>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</si>
  <si>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</si>
  <si>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</si>
  <si>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</si>
  <si>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</si>
  <si>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</si>
  <si>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</si>
  <si>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</si>
  <si>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</si>
  <si>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</si>
  <si>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</si>
  <si>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</si>
  <si>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</si>
  <si>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</si>
  <si>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</si>
  <si>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</si>
  <si>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</si>
  <si>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</si>
  <si>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</si>
  <si>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</si>
  <si>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</si>
  <si>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</si>
  <si>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</si>
  <si>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</si>
  <si>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</si>
  <si>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</si>
  <si>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</si>
  <si>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</si>
  <si>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</si>
  <si>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</si>
  <si>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</si>
  <si>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</si>
  <si>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</si>
  <si>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</si>
  <si>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</si>
  <si>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</si>
  <si>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</si>
  <si>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</si>
  <si>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</si>
  <si>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</si>
  <si>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</si>
  <si>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</si>
  <si>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</si>
  <si>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</si>
  <si>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</si>
  <si>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</si>
  <si>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</si>
  <si>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</si>
  <si>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</si>
  <si>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</si>
  <si>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</si>
  <si>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</si>
  <si>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</si>
  <si>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</si>
  <si>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</si>
  <si>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</si>
  <si>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</si>
  <si>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</si>
  <si>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</si>
  <si>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</si>
  <si>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</si>
  <si>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</si>
  <si>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</si>
  <si>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</si>
  <si>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</si>
  <si>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</si>
  <si>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</si>
  <si>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</si>
  <si>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</si>
  <si>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</si>
  <si>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</si>
  <si>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</si>
  <si>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</si>
  <si>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</si>
  <si>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</si>
  <si>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</si>
  <si>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</si>
  <si>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</si>
  <si>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</si>
  <si>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</si>
  <si>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</si>
  <si>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</si>
  <si>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</si>
  <si>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</si>
  <si>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</si>
  <si>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</si>
  <si>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</si>
  <si>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</si>
  <si>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</si>
  <si>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</si>
  <si>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</si>
  <si>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</si>
  <si>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</si>
  <si>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</si>
  <si>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</si>
  <si>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</si>
  <si>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</si>
  <si>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</si>
  <si>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</si>
  <si>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</si>
  <si>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</si>
  <si>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</si>
  <si>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</si>
  <si>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</si>
  <si>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</si>
  <si>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</si>
  <si>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</si>
  <si>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</si>
  <si>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</si>
  <si>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</si>
  <si>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</si>
  <si>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</si>
  <si>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</si>
  <si>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</si>
  <si>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</si>
  <si>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</si>
  <si>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</si>
  <si>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</si>
  <si>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</si>
  <si>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</si>
  <si>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</si>
  <si>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Ягона ижтимоий тўлов  25%, 8% </t>
  </si>
  <si>
    <t xml:space="preserve">Бошқа солиқлар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</si>
</sst>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</numFmts>
  <fonts count="2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6" borderId="14" xfId="0" applyNumberFormat="1" applyFont="1" applyFill="1" applyBorder="1" applyAlignment="1" applyProtection="1">
      <alignment horizontal="right" vertical="center"/>
      <protection locked="0"/>
    </xf>
    <xf numFmtId="172" fontId="6" fillId="6" borderId="15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6" xfId="0" applyNumberFormat="1" applyFont="1" applyFill="1" applyBorder="1" applyAlignment="1" applyProtection="1">
      <alignment horizontal="right" vertical="center"/>
      <protection locked="0"/>
    </xf>
    <xf numFmtId="172" fontId="6" fillId="6" borderId="13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22" borderId="13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4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4" applyFont="1" applyAlignment="1">
      <alignment horizontal="right" vertical="center" wrapText="1"/>
      <protection/>
    </xf>
    <xf numFmtId="0" fontId="6" fillId="0" borderId="0" xfId="54" applyFont="1" applyAlignment="1">
      <alignment vertical="center" wrapText="1"/>
      <protection/>
    </xf>
    <xf numFmtId="0" fontId="6" fillId="22" borderId="18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49" fontId="6" fillId="24" borderId="10" xfId="54" applyNumberFormat="1" applyFont="1" applyFill="1" applyBorder="1" applyAlignment="1">
      <alignment horizontal="right" vertical="center" wrapText="1"/>
      <protection/>
    </xf>
    <xf numFmtId="0" fontId="6" fillId="0" borderId="0" xfId="54" applyFont="1" applyBorder="1" applyAlignment="1">
      <alignment horizontal="right" vertical="center" wrapText="1"/>
      <protection/>
    </xf>
    <xf numFmtId="49" fontId="6" fillId="22" borderId="10" xfId="54" applyNumberFormat="1" applyFont="1" applyFill="1" applyBorder="1" applyAlignment="1">
      <alignment horizontal="right" vertical="center" wrapText="1"/>
      <protection/>
    </xf>
    <xf numFmtId="0" fontId="6" fillId="22" borderId="10" xfId="54" applyFont="1" applyFill="1" applyBorder="1" applyAlignment="1">
      <alignment horizontal="right" vertical="center" wrapText="1"/>
      <protection/>
    </xf>
    <xf numFmtId="14" fontId="6" fillId="22" borderId="10" xfId="54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Alignment="1">
      <alignment horizontal="left" vertical="center" wrapText="1"/>
      <protection/>
    </xf>
    <xf numFmtId="0" fontId="6" fillId="22" borderId="18" xfId="54" applyFont="1" applyFill="1" applyBorder="1" applyAlignment="1">
      <alignment horizontal="left" vertical="center" wrapText="1"/>
      <protection/>
    </xf>
    <xf numFmtId="0" fontId="6" fillId="0" borderId="0" xfId="54" applyFont="1" applyAlignment="1">
      <alignment horizontal="right" vertical="center" wrapText="1"/>
      <protection/>
    </xf>
    <xf numFmtId="0" fontId="6" fillId="0" borderId="19" xfId="54" applyFont="1" applyBorder="1" applyAlignment="1">
      <alignment horizontal="right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right" vertical="center"/>
      <protection/>
    </xf>
    <xf numFmtId="0" fontId="6" fillId="0" borderId="19" xfId="54" applyFont="1" applyBorder="1" applyAlignment="1">
      <alignment horizontal="right" vertical="center"/>
      <protection/>
    </xf>
    <xf numFmtId="0" fontId="6" fillId="0" borderId="19" xfId="54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3">
      <selection activeCell="H26" sqref="H26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1"/>
      <c r="H1" s="41"/>
    </row>
    <row r="2" spans="1:8" ht="15">
      <c r="A2" s="43" t="s">
        <v>127</v>
      </c>
      <c r="B2" s="43"/>
      <c r="C2" s="43"/>
      <c r="D2" s="43"/>
      <c r="E2" s="43"/>
      <c r="F2" s="43"/>
      <c r="G2" s="43"/>
      <c r="H2" s="43"/>
    </row>
    <row r="3" spans="1:8" ht="15.75">
      <c r="A3" s="45" t="s">
        <v>128</v>
      </c>
      <c r="B3" s="45"/>
      <c r="C3" s="45"/>
      <c r="D3" s="45"/>
      <c r="E3" s="45"/>
      <c r="F3" s="45"/>
      <c r="G3" s="45"/>
      <c r="H3" s="45"/>
    </row>
    <row r="4" spans="1:8" ht="15">
      <c r="A4" s="46"/>
      <c r="B4" s="46"/>
      <c r="C4" s="46"/>
      <c r="D4" s="46"/>
      <c r="E4" s="46"/>
      <c r="F4" s="46"/>
      <c r="G4" s="46"/>
      <c r="H4" s="46"/>
    </row>
    <row r="5" spans="1:8" ht="30">
      <c r="A5" s="29"/>
      <c r="B5" s="30">
        <v>2019</v>
      </c>
      <c r="C5" s="31" t="s">
        <v>91</v>
      </c>
      <c r="D5" s="30">
        <v>1</v>
      </c>
      <c r="E5" s="41" t="s">
        <v>48</v>
      </c>
      <c r="F5" s="41"/>
      <c r="G5" s="49"/>
      <c r="H5" s="32" t="s">
        <v>90</v>
      </c>
    </row>
    <row r="6" spans="1:8" ht="15">
      <c r="A6" s="47" t="s">
        <v>51</v>
      </c>
      <c r="B6" s="47"/>
      <c r="C6" s="47"/>
      <c r="D6" s="47"/>
      <c r="E6" s="47"/>
      <c r="F6" s="47"/>
      <c r="G6" s="48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92</v>
      </c>
      <c r="B8" s="42" t="s">
        <v>144</v>
      </c>
      <c r="C8" s="42"/>
      <c r="D8" s="42"/>
      <c r="E8" s="42"/>
      <c r="F8" s="42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93</v>
      </c>
      <c r="B10" s="42" t="s">
        <v>133</v>
      </c>
      <c r="C10" s="42"/>
      <c r="D10" s="42"/>
      <c r="E10" s="42"/>
      <c r="F10" s="42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94</v>
      </c>
      <c r="B12" s="42"/>
      <c r="C12" s="42"/>
      <c r="D12" s="42"/>
      <c r="E12" s="42"/>
      <c r="F12" s="42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2" t="s">
        <v>134</v>
      </c>
      <c r="C14" s="42"/>
      <c r="D14" s="42"/>
      <c r="E14" s="42"/>
      <c r="F14" s="42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95</v>
      </c>
      <c r="B16" s="42" t="s">
        <v>135</v>
      </c>
      <c r="C16" s="42"/>
      <c r="D16" s="42"/>
      <c r="E16" s="42"/>
      <c r="F16" s="42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1" t="s">
        <v>96</v>
      </c>
      <c r="B18" s="41"/>
      <c r="C18" s="41"/>
      <c r="D18" s="41"/>
      <c r="E18" s="41"/>
      <c r="F18" s="41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97</v>
      </c>
      <c r="B20" s="42" t="s">
        <v>136</v>
      </c>
      <c r="C20" s="42"/>
      <c r="D20" s="42"/>
      <c r="E20" s="42"/>
      <c r="F20" s="42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2" t="s">
        <v>137</v>
      </c>
      <c r="C22" s="42"/>
      <c r="D22" s="42"/>
      <c r="E22" s="42"/>
      <c r="F22" s="42"/>
      <c r="G22" s="34" t="s">
        <v>59</v>
      </c>
      <c r="H22" s="37">
        <v>43580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1" t="s">
        <v>141</v>
      </c>
      <c r="B24" s="41"/>
      <c r="C24" s="41"/>
      <c r="D24" s="41"/>
      <c r="E24" s="41"/>
      <c r="F24" s="41"/>
      <c r="G24" s="28" t="s">
        <v>98</v>
      </c>
      <c r="H24" s="37">
        <v>43580</v>
      </c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3" t="s">
        <v>99</v>
      </c>
      <c r="G26" s="44"/>
      <c r="H26" s="37">
        <v>43580</v>
      </c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zoomScalePageLayoutView="0" workbookViewId="0" topLeftCell="A40">
      <selection activeCell="G1" sqref="G1:G16384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6.125" style="1" customWidth="1"/>
    <col min="5" max="5" width="17.875" style="1" customWidth="1"/>
    <col min="6" max="6" width="18.00390625" style="1" customWidth="1"/>
    <col min="7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3" t="s">
        <v>75</v>
      </c>
      <c r="B2" s="53"/>
      <c r="C2" s="53"/>
      <c r="D2" s="53"/>
      <c r="E2" s="53"/>
      <c r="F2" s="53"/>
    </row>
    <row r="3" spans="1:6" ht="15.75">
      <c r="A3" s="56" t="s">
        <v>72</v>
      </c>
      <c r="B3" s="54" t="s">
        <v>100</v>
      </c>
      <c r="C3" s="56" t="s">
        <v>73</v>
      </c>
      <c r="D3" s="56"/>
      <c r="E3" s="56" t="s">
        <v>74</v>
      </c>
      <c r="F3" s="56"/>
    </row>
    <row r="4" spans="1:6" ht="31.5">
      <c r="A4" s="56"/>
      <c r="B4" s="55"/>
      <c r="C4" s="3" t="s">
        <v>101</v>
      </c>
      <c r="D4" s="3" t="s">
        <v>102</v>
      </c>
      <c r="E4" s="3" t="s">
        <v>101</v>
      </c>
      <c r="F4" s="3" t="s">
        <v>102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103</v>
      </c>
      <c r="B6" s="7" t="s">
        <v>1</v>
      </c>
      <c r="C6" s="15">
        <v>14793722</v>
      </c>
      <c r="D6" s="39" t="s">
        <v>2</v>
      </c>
      <c r="E6" s="15">
        <v>31132100</v>
      </c>
      <c r="F6" s="22" t="s">
        <v>2</v>
      </c>
    </row>
    <row r="7" spans="1:6" ht="30">
      <c r="A7" s="21" t="s">
        <v>104</v>
      </c>
      <c r="B7" s="7" t="s">
        <v>3</v>
      </c>
      <c r="C7" s="39" t="s">
        <v>2</v>
      </c>
      <c r="D7" s="15">
        <v>13152376</v>
      </c>
      <c r="E7" s="22" t="s">
        <v>2</v>
      </c>
      <c r="F7" s="15">
        <f>21570825+2000000</f>
        <v>23570825</v>
      </c>
    </row>
    <row r="8" spans="1:6" ht="45">
      <c r="A8" s="21" t="s">
        <v>105</v>
      </c>
      <c r="B8" s="7" t="s">
        <v>4</v>
      </c>
      <c r="C8" s="23">
        <f>C6-D7</f>
        <v>1641346</v>
      </c>
      <c r="D8" s="23">
        <v>0</v>
      </c>
      <c r="E8" s="23">
        <f>E6-F7</f>
        <v>7561275</v>
      </c>
      <c r="F8" s="23">
        <v>0</v>
      </c>
    </row>
    <row r="9" spans="1:6" ht="30">
      <c r="A9" s="21" t="s">
        <v>106</v>
      </c>
      <c r="B9" s="7" t="s">
        <v>5</v>
      </c>
      <c r="C9" s="39" t="s">
        <v>2</v>
      </c>
      <c r="D9" s="23">
        <f>D10+D11+D12</f>
        <v>6144881</v>
      </c>
      <c r="E9" s="22" t="s">
        <v>2</v>
      </c>
      <c r="F9" s="23">
        <f>F10+F11+F12</f>
        <v>5254750</v>
      </c>
    </row>
    <row r="10" spans="1:6" ht="15.75">
      <c r="A10" s="21" t="s">
        <v>60</v>
      </c>
      <c r="B10" s="7" t="s">
        <v>6</v>
      </c>
      <c r="C10" s="40" t="s">
        <v>2</v>
      </c>
      <c r="D10" s="9">
        <f>163007+691+9113</f>
        <v>172811</v>
      </c>
      <c r="E10" s="24" t="s">
        <v>2</v>
      </c>
      <c r="F10" s="9">
        <f>255529+51522</f>
        <v>307051</v>
      </c>
    </row>
    <row r="11" spans="1:6" ht="15.75">
      <c r="A11" s="21" t="s">
        <v>61</v>
      </c>
      <c r="B11" s="7" t="s">
        <v>7</v>
      </c>
      <c r="C11" s="40" t="s">
        <v>2</v>
      </c>
      <c r="D11" s="9">
        <v>377633</v>
      </c>
      <c r="E11" s="24" t="s">
        <v>2</v>
      </c>
      <c r="F11" s="9">
        <v>1079728</v>
      </c>
    </row>
    <row r="12" spans="1:6" ht="15.75">
      <c r="A12" s="21" t="s">
        <v>62</v>
      </c>
      <c r="B12" s="7" t="s">
        <v>8</v>
      </c>
      <c r="C12" s="40" t="s">
        <v>2</v>
      </c>
      <c r="D12" s="9">
        <f>695809+4898628</f>
        <v>5594437</v>
      </c>
      <c r="E12" s="24" t="s">
        <v>2</v>
      </c>
      <c r="F12" s="9">
        <v>3867971</v>
      </c>
    </row>
    <row r="13" spans="1:6" ht="45">
      <c r="A13" s="21" t="s">
        <v>119</v>
      </c>
      <c r="B13" s="7" t="s">
        <v>9</v>
      </c>
      <c r="C13" s="39" t="s">
        <v>2</v>
      </c>
      <c r="D13" s="15"/>
      <c r="E13" s="39" t="s">
        <v>2</v>
      </c>
      <c r="F13" s="15"/>
    </row>
    <row r="14" spans="1:6" ht="15.75">
      <c r="A14" s="21" t="s">
        <v>63</v>
      </c>
      <c r="B14" s="7" t="s">
        <v>10</v>
      </c>
      <c r="C14" s="9">
        <v>32267</v>
      </c>
      <c r="D14" s="40" t="s">
        <v>2</v>
      </c>
      <c r="E14" s="9">
        <f>39928+32567</f>
        <v>72495</v>
      </c>
      <c r="F14" s="24" t="s">
        <v>2</v>
      </c>
    </row>
    <row r="15" spans="1:6" ht="30">
      <c r="A15" s="21" t="s">
        <v>107</v>
      </c>
      <c r="B15" s="7" t="s">
        <v>11</v>
      </c>
      <c r="C15" s="23"/>
      <c r="D15" s="23">
        <f>+D9-C8-C14</f>
        <v>4471268</v>
      </c>
      <c r="E15" s="23">
        <f>E8-F9+E14</f>
        <v>2379020</v>
      </c>
      <c r="F15" s="23"/>
    </row>
    <row r="16" spans="1:6" ht="30">
      <c r="A16" s="21" t="s">
        <v>108</v>
      </c>
      <c r="B16" s="7" t="s">
        <v>12</v>
      </c>
      <c r="C16" s="23">
        <f>C17+C18+C19+C20+C21</f>
        <v>136880</v>
      </c>
      <c r="D16" s="39" t="s">
        <v>2</v>
      </c>
      <c r="E16" s="23">
        <f>E17+E18+E19+E20+E21</f>
        <v>17274</v>
      </c>
      <c r="F16" s="22" t="s">
        <v>2</v>
      </c>
    </row>
    <row r="17" spans="1:6" ht="15.75">
      <c r="A17" s="21" t="s">
        <v>64</v>
      </c>
      <c r="B17" s="7" t="s">
        <v>13</v>
      </c>
      <c r="C17" s="9"/>
      <c r="D17" s="40" t="s">
        <v>2</v>
      </c>
      <c r="E17" s="9">
        <v>74</v>
      </c>
      <c r="F17" s="24" t="s">
        <v>2</v>
      </c>
    </row>
    <row r="18" spans="1:6" ht="15.75">
      <c r="A18" s="21" t="s">
        <v>65</v>
      </c>
      <c r="B18" s="7" t="s">
        <v>14</v>
      </c>
      <c r="C18" s="9"/>
      <c r="D18" s="40" t="s">
        <v>2</v>
      </c>
      <c r="E18" s="9">
        <v>1736</v>
      </c>
      <c r="F18" s="24" t="s">
        <v>2</v>
      </c>
    </row>
    <row r="19" spans="1:6" ht="15.75">
      <c r="A19" s="21" t="s">
        <v>120</v>
      </c>
      <c r="B19" s="7" t="s">
        <v>15</v>
      </c>
      <c r="C19" s="9"/>
      <c r="D19" s="40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/>
      <c r="D20" s="40" t="s">
        <v>2</v>
      </c>
      <c r="E20" s="9">
        <v>0</v>
      </c>
      <c r="F20" s="24" t="s">
        <v>2</v>
      </c>
    </row>
    <row r="21" spans="1:6" ht="15.75">
      <c r="A21" s="21" t="s">
        <v>67</v>
      </c>
      <c r="B21" s="7" t="s">
        <v>17</v>
      </c>
      <c r="C21" s="9">
        <v>136880</v>
      </c>
      <c r="D21" s="40" t="s">
        <v>2</v>
      </c>
      <c r="E21" s="9">
        <f>35+15429</f>
        <v>15464</v>
      </c>
      <c r="F21" s="24" t="s">
        <v>2</v>
      </c>
    </row>
    <row r="22" spans="1:6" ht="30">
      <c r="A22" s="21" t="s">
        <v>109</v>
      </c>
      <c r="B22" s="7" t="s">
        <v>18</v>
      </c>
      <c r="C22" s="39" t="s">
        <v>2</v>
      </c>
      <c r="D22" s="23">
        <f>D23+D24+D25+D26</f>
        <v>542412</v>
      </c>
      <c r="E22" s="22" t="s">
        <v>2</v>
      </c>
      <c r="F22" s="23">
        <f>F23+F24+F25+F26</f>
        <v>406772</v>
      </c>
    </row>
    <row r="23" spans="1:6" ht="15.75">
      <c r="A23" s="21" t="s">
        <v>68</v>
      </c>
      <c r="B23" s="7" t="s">
        <v>19</v>
      </c>
      <c r="C23" s="40"/>
      <c r="D23" s="9">
        <v>484797</v>
      </c>
      <c r="E23" s="24"/>
      <c r="F23" s="9">
        <v>401554</v>
      </c>
    </row>
    <row r="24" spans="1:6" ht="30">
      <c r="A24" s="21" t="s">
        <v>121</v>
      </c>
      <c r="B24" s="7" t="s">
        <v>20</v>
      </c>
      <c r="C24" s="39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40" t="s">
        <v>2</v>
      </c>
      <c r="D25" s="9">
        <v>57615</v>
      </c>
      <c r="E25" s="24" t="s">
        <v>2</v>
      </c>
      <c r="F25" s="9">
        <v>5218</v>
      </c>
    </row>
    <row r="26" spans="1:6" ht="15.75">
      <c r="A26" s="21" t="s">
        <v>70</v>
      </c>
      <c r="B26" s="7" t="s">
        <v>22</v>
      </c>
      <c r="C26" s="40" t="s">
        <v>2</v>
      </c>
      <c r="D26" s="9"/>
      <c r="E26" s="24" t="s">
        <v>2</v>
      </c>
      <c r="F26" s="9">
        <v>0</v>
      </c>
    </row>
    <row r="27" spans="1:6" ht="30">
      <c r="A27" s="21" t="s">
        <v>110</v>
      </c>
      <c r="B27" s="7" t="s">
        <v>23</v>
      </c>
      <c r="C27" s="23"/>
      <c r="D27" s="23">
        <f>+D15-C16+D22</f>
        <v>4876800</v>
      </c>
      <c r="E27" s="23">
        <f>E15+E16-F22</f>
        <v>1989522</v>
      </c>
      <c r="F27" s="2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6" ht="30">
      <c r="A29" s="21" t="s">
        <v>122</v>
      </c>
      <c r="B29" s="7" t="s">
        <v>25</v>
      </c>
      <c r="C29" s="23"/>
      <c r="D29" s="23">
        <f>+D27</f>
        <v>4876800</v>
      </c>
      <c r="E29" s="23">
        <f>E27-F28</f>
        <v>1989522</v>
      </c>
      <c r="F29" s="23">
        <f>+F27</f>
        <v>0</v>
      </c>
    </row>
    <row r="30" spans="1:6" ht="15.75">
      <c r="A30" s="21" t="s">
        <v>123</v>
      </c>
      <c r="B30" s="7" t="s">
        <v>26</v>
      </c>
      <c r="C30" s="40" t="s">
        <v>2</v>
      </c>
      <c r="D30" s="9">
        <v>6177</v>
      </c>
      <c r="E30" s="24" t="s">
        <v>2</v>
      </c>
      <c r="F30" s="9">
        <v>638830</v>
      </c>
    </row>
    <row r="31" spans="1:6" ht="30">
      <c r="A31" s="21" t="s">
        <v>124</v>
      </c>
      <c r="B31" s="7" t="s">
        <v>27</v>
      </c>
      <c r="C31" s="40" t="s">
        <v>2</v>
      </c>
      <c r="D31" s="9"/>
      <c r="E31" s="24" t="s">
        <v>2</v>
      </c>
      <c r="F31" s="9">
        <v>0</v>
      </c>
    </row>
    <row r="32" spans="1:6" ht="30">
      <c r="A32" s="25" t="s">
        <v>111</v>
      </c>
      <c r="B32" s="7" t="s">
        <v>28</v>
      </c>
      <c r="C32" s="16"/>
      <c r="D32" s="16">
        <f>+D29+D30</f>
        <v>4882977</v>
      </c>
      <c r="E32" s="16">
        <f>E29-F30-F31</f>
        <v>1350692</v>
      </c>
      <c r="F32" s="16" t="s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1" t="s">
        <v>138</v>
      </c>
      <c r="B35" s="51"/>
      <c r="C35" s="51"/>
      <c r="D35" s="51"/>
      <c r="E35" s="51"/>
      <c r="F35" s="51"/>
    </row>
    <row r="36" spans="1:6" ht="15">
      <c r="A36" s="52" t="s">
        <v>142</v>
      </c>
      <c r="B36" s="52"/>
      <c r="C36" s="52"/>
      <c r="D36" s="52"/>
      <c r="E36" s="52"/>
      <c r="F36" s="52"/>
    </row>
    <row r="37" spans="1:6" ht="15">
      <c r="A37" s="51" t="s">
        <v>139</v>
      </c>
      <c r="B37" s="51"/>
      <c r="C37" s="51"/>
      <c r="D37" s="51"/>
      <c r="E37" s="51"/>
      <c r="F37" s="51"/>
    </row>
    <row r="38" spans="1:6" ht="15">
      <c r="A38" s="52" t="s">
        <v>143</v>
      </c>
      <c r="B38" s="52"/>
      <c r="C38" s="52"/>
      <c r="D38" s="52"/>
      <c r="E38" s="52"/>
      <c r="F38" s="52"/>
    </row>
    <row r="39" spans="1:6" ht="15">
      <c r="A39" s="50" t="s">
        <v>140</v>
      </c>
      <c r="B39" s="50"/>
      <c r="C39" s="50"/>
      <c r="D39" s="50"/>
      <c r="E39" s="50"/>
      <c r="F39" s="50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6.625" style="1" bestFit="1" customWidth="1"/>
    <col min="6" max="6" width="15.625" style="1" bestFit="1" customWidth="1"/>
    <col min="7" max="7" width="14.125" style="1" bestFit="1" customWidth="1"/>
    <col min="8" max="16384" width="9.125" style="1" customWidth="1"/>
  </cols>
  <sheetData>
    <row r="1" spans="1:4" ht="15">
      <c r="A1" s="57"/>
      <c r="B1" s="57"/>
      <c r="C1" s="57"/>
      <c r="D1" s="57"/>
    </row>
    <row r="2" spans="1:4" ht="15.75">
      <c r="A2" s="58" t="s">
        <v>76</v>
      </c>
      <c r="B2" s="58"/>
      <c r="C2" s="58"/>
      <c r="D2" s="58"/>
    </row>
    <row r="3" spans="1:4" ht="15">
      <c r="A3" s="59"/>
      <c r="B3" s="59"/>
      <c r="C3" s="59"/>
      <c r="D3" s="59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4" ht="15">
      <c r="A5" s="4" t="s">
        <v>125</v>
      </c>
      <c r="B5" s="5" t="s">
        <v>29</v>
      </c>
      <c r="C5" s="11">
        <v>638830</v>
      </c>
      <c r="D5" s="6">
        <v>1771287</v>
      </c>
    </row>
    <row r="6" spans="1:4" ht="15">
      <c r="A6" s="4" t="s">
        <v>77</v>
      </c>
      <c r="B6" s="7" t="s">
        <v>30</v>
      </c>
      <c r="C6" s="8">
        <v>218035</v>
      </c>
      <c r="D6" s="9">
        <f>244540+13084</f>
        <v>257624</v>
      </c>
    </row>
    <row r="7" spans="1:4" ht="30">
      <c r="A7" s="4" t="s">
        <v>114</v>
      </c>
      <c r="B7" s="10" t="s">
        <v>31</v>
      </c>
      <c r="C7" s="8">
        <v>1817</v>
      </c>
      <c r="D7" s="9">
        <v>13084</v>
      </c>
    </row>
    <row r="8" spans="1:4" ht="30">
      <c r="A8" s="4" t="s">
        <v>115</v>
      </c>
      <c r="B8" s="10" t="s">
        <v>32</v>
      </c>
      <c r="C8" s="11">
        <v>0</v>
      </c>
      <c r="D8" s="9">
        <v>164245</v>
      </c>
    </row>
    <row r="9" spans="1:5" ht="15">
      <c r="A9" s="4" t="s">
        <v>78</v>
      </c>
      <c r="B9" s="7" t="s">
        <v>33</v>
      </c>
      <c r="C9" s="12">
        <v>3309844</v>
      </c>
      <c r="D9" s="9">
        <v>22019936</v>
      </c>
      <c r="E9" s="13"/>
    </row>
    <row r="10" spans="1:4" ht="15">
      <c r="A10" s="4" t="s">
        <v>79</v>
      </c>
      <c r="B10" s="7" t="s">
        <v>34</v>
      </c>
      <c r="C10" s="12"/>
      <c r="D10" s="9">
        <v>162768</v>
      </c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17892</v>
      </c>
      <c r="D12" s="9">
        <v>61134</v>
      </c>
    </row>
    <row r="13" spans="1:4" ht="15">
      <c r="A13" s="4" t="s">
        <v>82</v>
      </c>
      <c r="B13" s="7" t="s">
        <v>37</v>
      </c>
      <c r="C13" s="12">
        <v>36727</v>
      </c>
      <c r="D13" s="9">
        <v>975971</v>
      </c>
    </row>
    <row r="14" spans="1:4" ht="15">
      <c r="A14" s="4" t="s">
        <v>83</v>
      </c>
      <c r="B14" s="7" t="s">
        <v>38</v>
      </c>
      <c r="C14" s="12">
        <v>117537</v>
      </c>
      <c r="D14" s="9">
        <v>777147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146</v>
      </c>
      <c r="B18" s="7" t="s">
        <v>42</v>
      </c>
      <c r="C18" s="9">
        <f>133+1667</f>
        <v>1800</v>
      </c>
      <c r="D18" s="9">
        <f>20213+71118</f>
        <v>91331</v>
      </c>
    </row>
    <row r="19" spans="1:7" ht="15">
      <c r="A19" s="4" t="s">
        <v>87</v>
      </c>
      <c r="B19" s="10" t="s">
        <v>43</v>
      </c>
      <c r="C19" s="9"/>
      <c r="D19" s="9">
        <v>0</v>
      </c>
      <c r="G19" s="13"/>
    </row>
    <row r="20" spans="1:4" ht="30">
      <c r="A20" s="4" t="s">
        <v>116</v>
      </c>
      <c r="B20" s="10" t="s">
        <v>44</v>
      </c>
      <c r="C20" s="14"/>
      <c r="D20" s="15">
        <v>0</v>
      </c>
    </row>
    <row r="21" spans="1:7" ht="45">
      <c r="A21" s="4" t="s">
        <v>126</v>
      </c>
      <c r="B21" s="10" t="s">
        <v>45</v>
      </c>
      <c r="C21" s="11"/>
      <c r="D21" s="9">
        <v>0</v>
      </c>
      <c r="G21" s="13"/>
    </row>
    <row r="22" spans="1:5" ht="15.75">
      <c r="A22" s="4" t="s">
        <v>145</v>
      </c>
      <c r="B22" s="7" t="s">
        <v>46</v>
      </c>
      <c r="C22" s="8">
        <v>453880</v>
      </c>
      <c r="D22" s="9">
        <f>409515+40191</f>
        <v>449706</v>
      </c>
      <c r="E22" s="38"/>
    </row>
    <row r="23" spans="1:4" ht="15">
      <c r="A23" s="4" t="s">
        <v>88</v>
      </c>
      <c r="B23" s="7" t="s">
        <v>129</v>
      </c>
      <c r="C23" s="8"/>
      <c r="D23" s="9"/>
    </row>
    <row r="24" spans="1:4" ht="15">
      <c r="A24" s="4" t="s">
        <v>89</v>
      </c>
      <c r="B24" s="7" t="s">
        <v>130</v>
      </c>
      <c r="C24" s="8"/>
      <c r="D24" s="9"/>
    </row>
    <row r="25" spans="1:4" ht="30">
      <c r="A25" s="4" t="s">
        <v>117</v>
      </c>
      <c r="B25" s="10" t="s">
        <v>131</v>
      </c>
      <c r="C25" s="9"/>
      <c r="D25" s="9">
        <v>2550363</v>
      </c>
    </row>
    <row r="26" spans="1:6" ht="30">
      <c r="A26" s="4" t="s">
        <v>118</v>
      </c>
      <c r="B26" s="7" t="s">
        <v>47</v>
      </c>
      <c r="C26" s="16">
        <f>SUM(C5:C25)-C7</f>
        <v>4794545</v>
      </c>
      <c r="D26" s="16">
        <f>SUM(D5:D25)-D7</f>
        <v>29281512</v>
      </c>
      <c r="E26" s="13"/>
      <c r="F26" s="13"/>
    </row>
    <row r="27" spans="1:4" ht="15">
      <c r="A27" s="17"/>
      <c r="B27" s="18" t="s">
        <v>132</v>
      </c>
      <c r="C27" s="20"/>
      <c r="D27" s="20"/>
    </row>
    <row r="28" spans="4:6" ht="15">
      <c r="D28" s="13"/>
      <c r="E28" s="13"/>
      <c r="F28" s="13"/>
    </row>
    <row r="29" spans="1:5" ht="15">
      <c r="A29" s="51" t="s">
        <v>138</v>
      </c>
      <c r="B29" s="51"/>
      <c r="C29" s="51"/>
      <c r="D29" s="51"/>
      <c r="E29" s="13"/>
    </row>
    <row r="30" spans="1:4" ht="15">
      <c r="A30" s="52" t="s">
        <v>142</v>
      </c>
      <c r="B30" s="52"/>
      <c r="C30" s="52"/>
      <c r="D30" s="52"/>
    </row>
    <row r="31" spans="1:4" ht="15">
      <c r="A31" s="51" t="s">
        <v>139</v>
      </c>
      <c r="B31" s="51"/>
      <c r="C31" s="51"/>
      <c r="D31" s="51"/>
    </row>
    <row r="32" spans="1:4" ht="15">
      <c r="A32" s="52" t="s">
        <v>143</v>
      </c>
      <c r="B32" s="52"/>
      <c r="C32" s="52"/>
      <c r="D32" s="52"/>
    </row>
    <row r="33" spans="1:4" ht="15">
      <c r="A33" s="50" t="s">
        <v>140</v>
      </c>
      <c r="B33" s="50"/>
      <c r="C33" s="50"/>
      <c r="D33" s="50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Kursor</cp:lastModifiedBy>
  <cp:lastPrinted>2019-04-26T03:45:33Z</cp:lastPrinted>
  <dcterms:created xsi:type="dcterms:W3CDTF">2008-03-14T09:45:27Z</dcterms:created>
  <dcterms:modified xsi:type="dcterms:W3CDTF">2019-04-26T11:44:55Z</dcterms:modified>
  <cp:category/>
  <cp:version/>
  <cp:contentType/>
  <cp:contentStatus/>
</cp:coreProperties>
</file>